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750" activeTab="0"/>
  </bookViews>
  <sheets>
    <sheet name="External Report" sheetId="1" r:id="rId1"/>
  </sheets>
  <externalReferences>
    <externalReference r:id="rId4"/>
  </externalReferences>
  <definedNames>
    <definedName name="_1PROJECT_COSTS">#N/A</definedName>
    <definedName name="AWARDED">#N/A</definedName>
  </definedNames>
  <calcPr fullCalcOnLoad="1"/>
</workbook>
</file>

<file path=xl/sharedStrings.xml><?xml version="1.0" encoding="utf-8"?>
<sst xmlns="http://schemas.openxmlformats.org/spreadsheetml/2006/main" count="379" uniqueCount="303">
  <si>
    <t>Program Statement</t>
  </si>
  <si>
    <t>General Housing Account Program</t>
  </si>
  <si>
    <t>Funded through Document Recording Fee</t>
  </si>
  <si>
    <t xml:space="preserve">July 1, 2009 through </t>
  </si>
  <si>
    <t>Starting Balance -July 1, 2009</t>
  </si>
  <si>
    <t>REVENUE</t>
  </si>
  <si>
    <t>Actuals 7/1/09 thur</t>
  </si>
  <si>
    <t>GHAP</t>
  </si>
  <si>
    <t>Document Recording Fee</t>
  </si>
  <si>
    <t>Document Recording Fee - Vets</t>
  </si>
  <si>
    <t>Charge Income</t>
  </si>
  <si>
    <t>Loan Interest</t>
  </si>
  <si>
    <t>Treasury Interest</t>
  </si>
  <si>
    <t>Loan Repayment</t>
  </si>
  <si>
    <t>Other Revenue</t>
  </si>
  <si>
    <t>Rebates and Recoveries</t>
  </si>
  <si>
    <t>Total Revenue</t>
  </si>
  <si>
    <t>EXPENDITURES</t>
  </si>
  <si>
    <t>Administration</t>
  </si>
  <si>
    <t>Administration - Vets</t>
  </si>
  <si>
    <t>Program Payments - Housing Development</t>
  </si>
  <si>
    <t>County</t>
  </si>
  <si>
    <t>Project Name</t>
  </si>
  <si>
    <t>Expenditures</t>
  </si>
  <si>
    <t>Benton</t>
  </si>
  <si>
    <t>Alexander Ct - Seavey Meadows</t>
  </si>
  <si>
    <t>Seavey Meadows Phase 3</t>
  </si>
  <si>
    <t>Sunset Village</t>
  </si>
  <si>
    <t>Clackamas</t>
  </si>
  <si>
    <t>Acadia Garden / 85 Causey</t>
  </si>
  <si>
    <t>Cedar Park Gardens</t>
  </si>
  <si>
    <t>Ikoi-So Terrace</t>
  </si>
  <si>
    <t xml:space="preserve">Mountain View Cooperative </t>
  </si>
  <si>
    <t>Oregon City Terrace</t>
  </si>
  <si>
    <t>Pacific Park Apartments</t>
  </si>
  <si>
    <t>The Greens</t>
  </si>
  <si>
    <t>Timber Grove Apartments</t>
  </si>
  <si>
    <t>Town Center Courtyards</t>
  </si>
  <si>
    <t>Two Rivers MHP</t>
  </si>
  <si>
    <t>Clatsop</t>
  </si>
  <si>
    <t>Elk Meadows MHP</t>
  </si>
  <si>
    <t>NOHA Preservation Project</t>
  </si>
  <si>
    <t>Tillikum Apartments</t>
  </si>
  <si>
    <t>Columbia</t>
  </si>
  <si>
    <t>Big River Apartments</t>
  </si>
  <si>
    <t>Blue Heron Hollow</t>
  </si>
  <si>
    <t>Deer River Cooperative</t>
  </si>
  <si>
    <t>Rio Bella</t>
  </si>
  <si>
    <t>Victorian Court</t>
  </si>
  <si>
    <t>Contractor</t>
  </si>
  <si>
    <t>Morrison Hershfield</t>
  </si>
  <si>
    <t>Nelson Capitol Construction</t>
  </si>
  <si>
    <t>Northwest Construction Mgmt</t>
  </si>
  <si>
    <t>Randall Yamada</t>
  </si>
  <si>
    <t>Scott Edwards Architecture</t>
  </si>
  <si>
    <t>Western Architectural</t>
  </si>
  <si>
    <t>Curry</t>
  </si>
  <si>
    <t>Ocean Winds</t>
  </si>
  <si>
    <t>Deschutes</t>
  </si>
  <si>
    <t>Bend Recovery Home</t>
  </si>
  <si>
    <t>Bethlehem Inn</t>
  </si>
  <si>
    <t>Canal Commons</t>
  </si>
  <si>
    <t>Centennial Point</t>
  </si>
  <si>
    <t>Cook Crossing/Brentwood Manor</t>
  </si>
  <si>
    <t>COVO - Housing for Heroes I</t>
  </si>
  <si>
    <t>COVO - Housing for Heroes III</t>
  </si>
  <si>
    <t>Daggett Townhomes</t>
  </si>
  <si>
    <t>High Desert Commons</t>
  </si>
  <si>
    <t>Housing Works - Centennial Point</t>
  </si>
  <si>
    <t>Housing Works - Independence Place</t>
  </si>
  <si>
    <t>Independence Place</t>
  </si>
  <si>
    <t>Liberty Lodge</t>
  </si>
  <si>
    <t>Moonlight Townhomes</t>
  </si>
  <si>
    <t>West-Side Cooperative MDP</t>
  </si>
  <si>
    <t>Douglas</t>
  </si>
  <si>
    <t>Big Valley Apartments</t>
  </si>
  <si>
    <t>Brookside Court Apts - Roseburg</t>
  </si>
  <si>
    <t>Deer Creek Village</t>
  </si>
  <si>
    <t>Neu Place</t>
  </si>
  <si>
    <t>Newton Creek Manor MDP</t>
  </si>
  <si>
    <t>Rogue River</t>
  </si>
  <si>
    <t>Rosewood Homeowners Cooperative MHP</t>
  </si>
  <si>
    <t>Umpqua Ranch MDP</t>
  </si>
  <si>
    <t>Gilliam</t>
  </si>
  <si>
    <t>Columbia Hills Manor</t>
  </si>
  <si>
    <t>Grant</t>
  </si>
  <si>
    <t>Meadowbrook II Apts</t>
  </si>
  <si>
    <t>Strawberry Village</t>
  </si>
  <si>
    <t>Hood River</t>
  </si>
  <si>
    <t>Arends Place I &amp; II</t>
  </si>
  <si>
    <t>Cascade Meadows Senior Apartments</t>
  </si>
  <si>
    <t>Jackson</t>
  </si>
  <si>
    <t>11th Street Retreat 700 Block</t>
  </si>
  <si>
    <t>Canterbury Hills</t>
  </si>
  <si>
    <t>Housing Authority of Jackson County - 11 St Retreat</t>
  </si>
  <si>
    <t>Housing Authority of Jackson County - Crater Lake</t>
  </si>
  <si>
    <t>Housing Authority of Jackson County - Manzanita Retreat</t>
  </si>
  <si>
    <t>Mountain Vista Apartments</t>
  </si>
  <si>
    <t>Quail Run Apartments</t>
  </si>
  <si>
    <t>Spring Street Apartments</t>
  </si>
  <si>
    <t>Jefferson</t>
  </si>
  <si>
    <t>Greeley Heights</t>
  </si>
  <si>
    <t>Klamath</t>
  </si>
  <si>
    <t>Iris Glen Townhomes</t>
  </si>
  <si>
    <t>Lane</t>
  </si>
  <si>
    <t>Almaden House</t>
  </si>
  <si>
    <t>Bascom Village Phase II</t>
  </si>
  <si>
    <t>Dexter Oaks Cooperative MDP</t>
  </si>
  <si>
    <t>Dorena Lake MDP</t>
  </si>
  <si>
    <t>Iris Place</t>
  </si>
  <si>
    <t>Market District Commons</t>
  </si>
  <si>
    <t xml:space="preserve">Myrtlewood </t>
  </si>
  <si>
    <t>Norseman Village Apartments</t>
  </si>
  <si>
    <t>Oakridge Mobile Home Park</t>
  </si>
  <si>
    <t>Oaks at 14th, The</t>
  </si>
  <si>
    <t>Richardson Bridge Apts</t>
  </si>
  <si>
    <t>River Road Affordable Housing</t>
  </si>
  <si>
    <t>Saginaw Mobile Home Park MDP</t>
  </si>
  <si>
    <t>Stellar Apartments</t>
  </si>
  <si>
    <t>Tivoli Mobile Home Park MDP</t>
  </si>
  <si>
    <t>Village East Apts (Springfield)</t>
  </si>
  <si>
    <t>Lincoln</t>
  </si>
  <si>
    <t>Pelican Place</t>
  </si>
  <si>
    <t>Linn</t>
  </si>
  <si>
    <t>Colonia Paz 1</t>
  </si>
  <si>
    <t>Garden View Apartments</t>
  </si>
  <si>
    <t>Sommerville Place Apartments</t>
  </si>
  <si>
    <t>Woodland Apartments</t>
  </si>
  <si>
    <t>Malheur</t>
  </si>
  <si>
    <t>Rio Vista Apartments</t>
  </si>
  <si>
    <t>Marion</t>
  </si>
  <si>
    <t>Bluffs at Ratcliff</t>
  </si>
  <si>
    <t>Capitol Plaza</t>
  </si>
  <si>
    <t>Parkway West</t>
  </si>
  <si>
    <t>Silvertowne I &amp; II</t>
  </si>
  <si>
    <t>Spruce Terrace</t>
  </si>
  <si>
    <t>St Joseph's Shelter (Casa Adele)</t>
  </si>
  <si>
    <t>Multnomah</t>
  </si>
  <si>
    <t>Ainsworth Court</t>
  </si>
  <si>
    <t>Andrea Place</t>
  </si>
  <si>
    <t>Arbor Mobile Home Park</t>
  </si>
  <si>
    <t>Bronaugh Apartments</t>
  </si>
  <si>
    <t>Center Village</t>
  </si>
  <si>
    <t>Fountain Place</t>
  </si>
  <si>
    <t>Garlington Housing</t>
  </si>
  <si>
    <t>Glisan Street House</t>
  </si>
  <si>
    <t>Hawthorne East</t>
  </si>
  <si>
    <t>Henry Building</t>
  </si>
  <si>
    <t>Kateri Park Apartments</t>
  </si>
  <si>
    <t>Kings &amp; Parks Apts</t>
  </si>
  <si>
    <t>Lexington Apartments</t>
  </si>
  <si>
    <t>Los Jardines De La Paz</t>
  </si>
  <si>
    <t>New Meadows</t>
  </si>
  <si>
    <t>Oak Leaf Mobile Home Park MDP</t>
  </si>
  <si>
    <t>Park Tower Apartments</t>
  </si>
  <si>
    <t>Rockwood 10</t>
  </si>
  <si>
    <t>Rosewood Plaza</t>
  </si>
  <si>
    <t>Station 162</t>
  </si>
  <si>
    <t>The 1200 Building</t>
  </si>
  <si>
    <t>The Jade</t>
  </si>
  <si>
    <t>The Rose</t>
  </si>
  <si>
    <t>N/A</t>
  </si>
  <si>
    <t>Moved from MHPP</t>
  </si>
  <si>
    <t>Polk</t>
  </si>
  <si>
    <t>Birchwood</t>
  </si>
  <si>
    <t>El Glen 2</t>
  </si>
  <si>
    <t>El Glen Apts</t>
  </si>
  <si>
    <t>Salem HA MF RAD Bundle</t>
  </si>
  <si>
    <t>Village Apartments, The</t>
  </si>
  <si>
    <t>Statewide</t>
  </si>
  <si>
    <t xml:space="preserve">Fair Housing Council of Oregon </t>
  </si>
  <si>
    <t>Tillamook</t>
  </si>
  <si>
    <t>Jerry Woodward Ret Ctr</t>
  </si>
  <si>
    <t>Kilchis House</t>
  </si>
  <si>
    <t>Umatilla</t>
  </si>
  <si>
    <t>Braeburn Group Homes</t>
  </si>
  <si>
    <t>Pioneer Commons</t>
  </si>
  <si>
    <t>Sunset Senior Housing II</t>
  </si>
  <si>
    <t>Union</t>
  </si>
  <si>
    <t>Blue Springs Crossing</t>
  </si>
  <si>
    <t>Grande Manor</t>
  </si>
  <si>
    <t>La Grande Plaza I</t>
  </si>
  <si>
    <t>La Grande Retirement Apartments</t>
  </si>
  <si>
    <t>Wasco</t>
  </si>
  <si>
    <t>Heritage Heights</t>
  </si>
  <si>
    <t>Washington</t>
  </si>
  <si>
    <t>Bridge Meadows Beaverton</t>
  </si>
  <si>
    <t>Cedar Grove</t>
  </si>
  <si>
    <t>Cornelius Place</t>
  </si>
  <si>
    <t>Crestview Court Apartments</t>
  </si>
  <si>
    <t>Juniper Gardens Apts Phase 1</t>
  </si>
  <si>
    <t>Montebello Preservation</t>
  </si>
  <si>
    <t>Orchards at Orenco II</t>
  </si>
  <si>
    <t xml:space="preserve">Orchards at Orenco Phase I </t>
  </si>
  <si>
    <t>Orchards at Orenco Phase III</t>
  </si>
  <si>
    <t>Pomeroy Place</t>
  </si>
  <si>
    <t>Yamhill</t>
  </si>
  <si>
    <t>20th Street</t>
  </si>
  <si>
    <t>Cypress</t>
  </si>
  <si>
    <t>Duck Country Apartments</t>
  </si>
  <si>
    <t>Grand Total</t>
  </si>
  <si>
    <t>Program Payments - Vets</t>
  </si>
  <si>
    <t>Pleasant Avenue Veteran Housing</t>
  </si>
  <si>
    <t>Coos</t>
  </si>
  <si>
    <t>Deer Springs Terrace</t>
  </si>
  <si>
    <t>Victory Place</t>
  </si>
  <si>
    <t>Liberty Park Village</t>
  </si>
  <si>
    <t>Victory Commons</t>
  </si>
  <si>
    <t>Garfield Veterans Apts</t>
  </si>
  <si>
    <t>Program Payments - Capacity Building</t>
  </si>
  <si>
    <t>ACCESS</t>
  </si>
  <si>
    <t>Bienestar</t>
  </si>
  <si>
    <t>Caritas Community Housing Corporation</t>
  </si>
  <si>
    <t>Caritas Housing Initiatives</t>
  </si>
  <si>
    <t xml:space="preserve">Caritas Housing Initiatives </t>
  </si>
  <si>
    <t>Cascadia Housing Inc.</t>
  </si>
  <si>
    <t>Catholic Community Services Foundation</t>
  </si>
  <si>
    <t>Central City Concern</t>
  </si>
  <si>
    <t>Clatsop County Housing Authority</t>
  </si>
  <si>
    <t>Columbia Cascade Housing Corp</t>
  </si>
  <si>
    <t xml:space="preserve">Community Action Team </t>
  </si>
  <si>
    <t>Community Action Team, Inc.</t>
  </si>
  <si>
    <t>Community in Action</t>
  </si>
  <si>
    <t>Community Partners for Affordable Housing, Inc.</t>
  </si>
  <si>
    <t>Cornerstone Community Housing</t>
  </si>
  <si>
    <t>Farmworker Housing Development Corp</t>
  </si>
  <si>
    <t>Hacienda CDC</t>
  </si>
  <si>
    <t>Home Forward</t>
  </si>
  <si>
    <t>Horizon Project, Inc.</t>
  </si>
  <si>
    <t>Housing and Community Services Agency of Lane County</t>
  </si>
  <si>
    <t>Housing Authority of Clackamas County</t>
  </si>
  <si>
    <t>Housing Authority of Jackson County</t>
  </si>
  <si>
    <t>Housing Authority of the City of Salem</t>
  </si>
  <si>
    <t>Housing Authority of Washington County</t>
  </si>
  <si>
    <t>Housing Development Center (PDX)</t>
  </si>
  <si>
    <t>Housing Works</t>
  </si>
  <si>
    <t>Human Solutions Inc</t>
  </si>
  <si>
    <t>Innovative Housing Inc</t>
  </si>
  <si>
    <t>Inspections Unlimited</t>
  </si>
  <si>
    <t>Klamath Housing Authority</t>
  </si>
  <si>
    <t>Lincoln Community Development Corp</t>
  </si>
  <si>
    <t>Mainstream Housing</t>
  </si>
  <si>
    <t>Marion County Housing Authority</t>
  </si>
  <si>
    <t>Metropolitan Affordable Housing Corporation Inc</t>
  </si>
  <si>
    <t>Mid-Columbia Housing Authority</t>
  </si>
  <si>
    <t>Neighborhood Partnerships</t>
  </si>
  <si>
    <t>Neighborworks America</t>
  </si>
  <si>
    <t>Network for Oregon Affordable Housing</t>
  </si>
  <si>
    <t>Northeast Oregon Housing Authority</t>
  </si>
  <si>
    <t>Northwest Coastal Housing</t>
  </si>
  <si>
    <t>Northwest Housing Alternatives Inc</t>
  </si>
  <si>
    <t>Northwest Oregon Housing Authority</t>
  </si>
  <si>
    <t>Oregon ON</t>
  </si>
  <si>
    <t>Polk Community Development Corp</t>
  </si>
  <si>
    <t>Polk Community Development Corp (CDC)</t>
  </si>
  <si>
    <t>Portland Community Reinvestment Initiatives (PCRI)</t>
  </si>
  <si>
    <t>Portland Habilitation Center, Inc.</t>
  </si>
  <si>
    <t>REACH CDI</t>
  </si>
  <si>
    <t>Rose Community Development Corporation</t>
  </si>
  <si>
    <t>Sabin Community Development Corp (CDC)</t>
  </si>
  <si>
    <t>Salem-Keizer CDC</t>
  </si>
  <si>
    <t>St Vincent dePaul Society of Lane County Inc</t>
  </si>
  <si>
    <t>The Housing Authority of Douglas County OR</t>
  </si>
  <si>
    <t>United Community Action Network</t>
  </si>
  <si>
    <t>West Valley Housing Authority</t>
  </si>
  <si>
    <t>Willamette Neighborhood Housing Services</t>
  </si>
  <si>
    <t xml:space="preserve">Total Expenditures </t>
  </si>
  <si>
    <t>Committed but Not Disbursed - Housing Development</t>
  </si>
  <si>
    <t>Committed</t>
  </si>
  <si>
    <t>Fuller Station Affordable Housing</t>
  </si>
  <si>
    <t>Deer View Cooperative MDP</t>
  </si>
  <si>
    <t>Jose Francisco Lemus-Lopez</t>
  </si>
  <si>
    <t>Bridge Meadows Redmond</t>
  </si>
  <si>
    <t>Carnelian Place &amp; Phoenix Crossing</t>
  </si>
  <si>
    <t>Grand aka Roseburg Downtown Integrated</t>
  </si>
  <si>
    <t>Rogue Valley Apts</t>
  </si>
  <si>
    <t>Bridgway Apartments</t>
  </si>
  <si>
    <t>Ya Po Ah Terrace Condo B</t>
  </si>
  <si>
    <t>Centennial Place Apts</t>
  </si>
  <si>
    <t>Going 42</t>
  </si>
  <si>
    <t>Orchard Plaza &amp; Solhavn Presevation</t>
  </si>
  <si>
    <t>115th at Division</t>
  </si>
  <si>
    <t>Douglas Fir Apartments</t>
  </si>
  <si>
    <t>RiverPlace Phase 2</t>
  </si>
  <si>
    <t>Patton Home</t>
  </si>
  <si>
    <t>Center Village Apartments (aka 60th &amp; Glisan)</t>
  </si>
  <si>
    <t>Hilltop Ranchito Cooperative</t>
  </si>
  <si>
    <t>Mary Ann, The</t>
  </si>
  <si>
    <t>Village at Washington Square</t>
  </si>
  <si>
    <t>Committed but Not Disbursed - Vets</t>
  </si>
  <si>
    <t>Steward Avenue Apartments</t>
  </si>
  <si>
    <t>Blackberry Hill Apts</t>
  </si>
  <si>
    <t>Portsmouth Commons</t>
  </si>
  <si>
    <t>Levens for Homeless Veterans</t>
  </si>
  <si>
    <t>Veterans' Village Union County</t>
  </si>
  <si>
    <t>Committed but Not Disbursed - Capacity Building</t>
  </si>
  <si>
    <t>Reserved - Capacity Building Request for Applications</t>
  </si>
  <si>
    <t>Reserved - Housing Development Program NOFA</t>
  </si>
  <si>
    <t>Reserved - Veterans Housing NOFA</t>
  </si>
  <si>
    <t>Reserved - Manufactured Parks NOFA</t>
  </si>
  <si>
    <t>Total Reserved</t>
  </si>
  <si>
    <t xml:space="preserve">Available Cash Balance at </t>
  </si>
  <si>
    <t>Balance to Allocate as of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</si>
</sst>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&quot;$&quot;#,##0"/>
    <numFmt numFmtId="166" formatCode="_(* #,##0_);_(* \(#,##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MS Sans Serif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thin">
        <color theme="4" tint="0.39998000860214233"/>
      </bottom>
    </border>
    <border>
      <left/>
      <right/>
      <top style="thin">
        <color theme="4" tint="0.39998000860214233"/>
      </top>
      <bottom/>
    </border>
    <border>
      <left/>
      <right/>
      <top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" fillId="0" borderId="0">
      <alignment vertical="top"/>
      <protection locked="0"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21" fillId="0" borderId="0" xfId="0" applyFont="1" applyAlignment="1" applyProtection="1">
      <alignment vertical="top"/>
      <protection locked="0"/>
    </xf>
    <xf numFmtId="14" fontId="21" fillId="0" borderId="0" xfId="0" applyNumberFormat="1" applyFont="1" applyAlignment="1" applyProtection="1">
      <alignment vertical="top"/>
      <protection locked="0"/>
    </xf>
    <xf numFmtId="0" fontId="21" fillId="0" borderId="10" xfId="0" applyFont="1" applyBorder="1" applyAlignment="1" applyProtection="1">
      <alignment vertical="top"/>
      <protection locked="0"/>
    </xf>
    <xf numFmtId="0" fontId="20" fillId="0" borderId="0" xfId="0" applyFont="1" applyFill="1" applyAlignment="1" applyProtection="1" quotePrefix="1">
      <alignment vertical="top"/>
      <protection locked="0"/>
    </xf>
    <xf numFmtId="38" fontId="21" fillId="0" borderId="0" xfId="44" applyNumberFormat="1" applyFont="1" applyAlignment="1" applyProtection="1">
      <alignment vertical="top"/>
      <protection locked="0"/>
    </xf>
    <xf numFmtId="165" fontId="20" fillId="0" borderId="0" xfId="0" applyNumberFormat="1" applyFont="1" applyAlignment="1" applyProtection="1">
      <alignment vertical="top"/>
      <protection locked="0"/>
    </xf>
    <xf numFmtId="0" fontId="20" fillId="0" borderId="0" xfId="0" applyFont="1" applyAlignment="1" applyProtection="1">
      <alignment vertical="top"/>
      <protection locked="0"/>
    </xf>
    <xf numFmtId="0" fontId="20" fillId="0" borderId="0" xfId="0" applyFont="1" applyAlignment="1" applyProtection="1">
      <alignment horizontal="right"/>
      <protection locked="0"/>
    </xf>
    <xf numFmtId="14" fontId="20" fillId="0" borderId="0" xfId="0" applyNumberFormat="1" applyFont="1" applyAlignment="1" applyProtection="1">
      <alignment horizontal="left"/>
      <protection locked="0"/>
    </xf>
    <xf numFmtId="0" fontId="20" fillId="33" borderId="10" xfId="0" applyFont="1" applyFill="1" applyBorder="1" applyAlignment="1" applyProtection="1">
      <alignment horizontal="left"/>
      <protection locked="0"/>
    </xf>
    <xf numFmtId="38" fontId="21" fillId="33" borderId="10" xfId="44" applyNumberFormat="1" applyFont="1" applyFill="1" applyBorder="1" applyAlignment="1" applyProtection="1">
      <alignment vertical="top"/>
      <protection locked="0"/>
    </xf>
    <xf numFmtId="0" fontId="21" fillId="0" borderId="0" xfId="59" applyFont="1" applyFill="1" applyBorder="1" applyAlignment="1" applyProtection="1">
      <alignment vertical="top"/>
      <protection locked="0"/>
    </xf>
    <xf numFmtId="38" fontId="21" fillId="0" borderId="0" xfId="46" applyNumberFormat="1" applyFont="1" applyFill="1" applyAlignment="1" applyProtection="1">
      <alignment vertical="top"/>
      <protection/>
    </xf>
    <xf numFmtId="40" fontId="21" fillId="0" borderId="0" xfId="0" applyNumberFormat="1" applyFont="1" applyAlignment="1" applyProtection="1">
      <alignment vertical="top"/>
      <protection locked="0"/>
    </xf>
    <xf numFmtId="38" fontId="21" fillId="0" borderId="0" xfId="46" applyNumberFormat="1" applyFont="1" applyFill="1" applyBorder="1" applyAlignment="1" applyProtection="1">
      <alignment vertical="top"/>
      <protection/>
    </xf>
    <xf numFmtId="0" fontId="20" fillId="0" borderId="0" xfId="0" applyFont="1" applyAlignment="1" applyProtection="1">
      <alignment horizontal="right" vertical="top"/>
      <protection locked="0"/>
    </xf>
    <xf numFmtId="38" fontId="21" fillId="0" borderId="11" xfId="44" applyNumberFormat="1" applyFont="1" applyBorder="1" applyAlignment="1" applyProtection="1">
      <alignment vertical="top"/>
      <protection locked="0"/>
    </xf>
    <xf numFmtId="165" fontId="20" fillId="0" borderId="0" xfId="0" applyNumberFormat="1" applyFont="1" applyBorder="1" applyAlignment="1" applyProtection="1">
      <alignment vertical="top"/>
      <protection locked="0"/>
    </xf>
    <xf numFmtId="0" fontId="21" fillId="0" borderId="0" xfId="0" applyFont="1" applyAlignment="1" applyProtection="1">
      <alignment horizontal="left"/>
      <protection locked="0"/>
    </xf>
    <xf numFmtId="38" fontId="21" fillId="0" borderId="0" xfId="45" applyNumberFormat="1" applyFont="1" applyAlignment="1" applyProtection="1">
      <alignment vertical="top"/>
      <protection/>
    </xf>
    <xf numFmtId="0" fontId="21" fillId="0" borderId="0" xfId="58" applyFont="1" applyAlignment="1">
      <alignment horizontal="left"/>
      <protection locked="0"/>
    </xf>
    <xf numFmtId="38" fontId="21" fillId="0" borderId="0" xfId="45" applyNumberFormat="1" applyFont="1" applyFill="1" applyAlignment="1" applyProtection="1">
      <alignment vertical="top"/>
      <protection/>
    </xf>
    <xf numFmtId="165" fontId="20" fillId="0" borderId="0" xfId="0" applyNumberFormat="1" applyFont="1" applyAlignment="1" applyProtection="1">
      <alignment vertical="top"/>
      <protection/>
    </xf>
    <xf numFmtId="0" fontId="37" fillId="34" borderId="12" xfId="0" applyFont="1" applyFill="1" applyBorder="1" applyAlignment="1">
      <alignment/>
    </xf>
    <xf numFmtId="0" fontId="37" fillId="0" borderId="0" xfId="0" applyFont="1" applyAlignment="1">
      <alignment/>
    </xf>
    <xf numFmtId="166" fontId="0" fillId="0" borderId="0" xfId="42" applyNumberFormat="1" applyFont="1" applyAlignment="1">
      <alignment/>
    </xf>
    <xf numFmtId="0" fontId="37" fillId="0" borderId="12" xfId="0" applyFont="1" applyBorder="1" applyAlignment="1">
      <alignment/>
    </xf>
    <xf numFmtId="165" fontId="0" fillId="0" borderId="0" xfId="0" applyNumberFormat="1" applyAlignment="1">
      <alignment/>
    </xf>
    <xf numFmtId="165" fontId="0" fillId="35" borderId="0" xfId="0" applyNumberFormat="1" applyFill="1" applyAlignment="1">
      <alignment/>
    </xf>
    <xf numFmtId="0" fontId="21" fillId="35" borderId="0" xfId="0" applyFont="1" applyFill="1" applyAlignment="1" applyProtection="1">
      <alignment vertical="top"/>
      <protection locked="0"/>
    </xf>
    <xf numFmtId="0" fontId="0" fillId="35" borderId="0" xfId="0" applyFill="1" applyAlignment="1">
      <alignment/>
    </xf>
    <xf numFmtId="0" fontId="37" fillId="34" borderId="13" xfId="0" applyFont="1" applyFill="1" applyBorder="1" applyAlignment="1">
      <alignment/>
    </xf>
    <xf numFmtId="166" fontId="37" fillId="34" borderId="13" xfId="42" applyNumberFormat="1" applyFont="1" applyFill="1" applyBorder="1" applyAlignment="1">
      <alignment/>
    </xf>
    <xf numFmtId="0" fontId="37" fillId="36" borderId="0" xfId="0" applyFont="1" applyFill="1" applyBorder="1" applyAlignment="1">
      <alignment/>
    </xf>
    <xf numFmtId="37" fontId="37" fillId="36" borderId="0" xfId="0" applyNumberFormat="1" applyFont="1" applyFill="1" applyBorder="1" applyAlignment="1">
      <alignment/>
    </xf>
    <xf numFmtId="0" fontId="37" fillId="0" borderId="0" xfId="0" applyFont="1" applyBorder="1" applyAlignment="1">
      <alignment/>
    </xf>
    <xf numFmtId="38" fontId="21" fillId="0" borderId="10" xfId="45" applyNumberFormat="1" applyFont="1" applyFill="1" applyBorder="1" applyAlignment="1" applyProtection="1">
      <alignment vertical="top"/>
      <protection/>
    </xf>
    <xf numFmtId="38" fontId="21" fillId="0" borderId="0" xfId="45" applyNumberFormat="1" applyFont="1" applyFill="1" applyBorder="1" applyAlignment="1" applyProtection="1">
      <alignment vertical="top"/>
      <protection/>
    </xf>
    <xf numFmtId="0" fontId="20" fillId="0" borderId="0" xfId="58" applyFont="1" applyAlignment="1">
      <alignment horizontal="right" vertical="top"/>
      <protection locked="0"/>
    </xf>
    <xf numFmtId="38" fontId="21" fillId="0" borderId="0" xfId="44" applyNumberFormat="1" applyFont="1" applyFill="1" applyBorder="1" applyAlignment="1" applyProtection="1">
      <alignment vertical="top"/>
      <protection/>
    </xf>
    <xf numFmtId="165" fontId="21" fillId="0" borderId="0" xfId="0" applyNumberFormat="1" applyFont="1" applyAlignment="1" applyProtection="1">
      <alignment vertical="top"/>
      <protection locked="0"/>
    </xf>
    <xf numFmtId="166" fontId="37" fillId="36" borderId="0" xfId="42" applyNumberFormat="1" applyFont="1" applyFill="1" applyBorder="1" applyAlignment="1">
      <alignment/>
    </xf>
    <xf numFmtId="165" fontId="26" fillId="35" borderId="0" xfId="0" applyNumberFormat="1" applyFont="1" applyFill="1" applyAlignment="1" applyProtection="1">
      <alignment vertical="top"/>
      <protection/>
    </xf>
    <xf numFmtId="0" fontId="23" fillId="35" borderId="0" xfId="0" applyFont="1" applyFill="1" applyAlignment="1" applyProtection="1">
      <alignment vertical="top"/>
      <protection locked="0"/>
    </xf>
    <xf numFmtId="0" fontId="23" fillId="35" borderId="0" xfId="0" applyFont="1" applyFill="1" applyAlignment="1">
      <alignment/>
    </xf>
    <xf numFmtId="0" fontId="37" fillId="36" borderId="13" xfId="0" applyFont="1" applyFill="1" applyBorder="1" applyAlignment="1">
      <alignment/>
    </xf>
    <xf numFmtId="41" fontId="37" fillId="36" borderId="13" xfId="0" applyNumberFormat="1" applyFont="1" applyFill="1" applyBorder="1" applyAlignment="1">
      <alignment/>
    </xf>
    <xf numFmtId="38" fontId="21" fillId="0" borderId="0" xfId="0" applyNumberFormat="1" applyFont="1" applyAlignment="1" applyProtection="1">
      <alignment vertical="top"/>
      <protection locked="0"/>
    </xf>
    <xf numFmtId="0" fontId="20" fillId="0" borderId="0" xfId="0" applyFont="1" applyFill="1" applyAlignment="1" applyProtection="1">
      <alignment horizontal="right" vertical="top"/>
      <protection locked="0"/>
    </xf>
    <xf numFmtId="14" fontId="20" fillId="0" borderId="0" xfId="0" applyNumberFormat="1" applyFont="1" applyFill="1" applyAlignment="1" applyProtection="1">
      <alignment horizontal="left" vertical="top"/>
      <protection locked="0"/>
    </xf>
    <xf numFmtId="38" fontId="21" fillId="0" borderId="0" xfId="44" applyNumberFormat="1" applyFont="1" applyFill="1" applyAlignment="1" applyProtection="1">
      <alignment vertical="top"/>
      <protection locked="0"/>
    </xf>
    <xf numFmtId="0" fontId="21" fillId="0" borderId="0" xfId="0" applyFont="1" applyFill="1" applyAlignment="1" applyProtection="1">
      <alignment vertical="top"/>
      <protection locked="0"/>
    </xf>
    <xf numFmtId="165" fontId="20" fillId="0" borderId="10" xfId="0" applyNumberFormat="1" applyFont="1" applyBorder="1" applyAlignment="1" applyProtection="1">
      <alignment vertical="top"/>
      <protection/>
    </xf>
    <xf numFmtId="165" fontId="39" fillId="0" borderId="14" xfId="0" applyNumberFormat="1" applyFont="1" applyBorder="1" applyAlignment="1" applyProtection="1">
      <alignment vertical="top"/>
      <protection/>
    </xf>
    <xf numFmtId="165" fontId="20" fillId="0" borderId="0" xfId="0" applyNumberFormat="1" applyFont="1" applyFill="1" applyAlignment="1" applyProtection="1">
      <alignment vertical="top"/>
      <protection locked="0"/>
    </xf>
    <xf numFmtId="0" fontId="20" fillId="0" borderId="0" xfId="0" applyFont="1" applyAlignment="1" applyProtection="1">
      <alignment horizontal="center"/>
      <protection locked="0"/>
    </xf>
    <xf numFmtId="0" fontId="20" fillId="0" borderId="0" xfId="0" applyFont="1" applyFill="1" applyAlignment="1" applyProtection="1">
      <alignment horizontal="center" vertical="top"/>
      <protection locked="0"/>
    </xf>
    <xf numFmtId="0" fontId="20" fillId="0" borderId="0" xfId="0" applyFont="1" applyFill="1" applyBorder="1" applyAlignment="1" applyProtection="1">
      <alignment horizontal="center" vertical="top"/>
      <protection locked="0"/>
    </xf>
    <xf numFmtId="164" fontId="20" fillId="0" borderId="10" xfId="0" applyNumberFormat="1" applyFont="1" applyBorder="1" applyAlignment="1" applyProtection="1">
      <alignment horizontal="center" vertical="top"/>
      <protection locked="0"/>
    </xf>
    <xf numFmtId="165" fontId="37" fillId="0" borderId="0" xfId="0" applyNumberFormat="1" applyFont="1" applyAlignment="1" quotePrefix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6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5 7" xfId="58"/>
    <cellStyle name="Normal 9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ffordable%20Rental%20Housing%20Division\Development%20Resources%20and%20Production%20Section\Grant%20Mgmt%20Reports\GHAP\GHAP%206-30-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nt Mgmt Report"/>
      <sheetName val="GHAP Program Statement"/>
      <sheetName val="Program - DEV"/>
      <sheetName val="Program - CB"/>
      <sheetName val="Cash Flow 19-21"/>
      <sheetName val="Obligation"/>
      <sheetName val="External Report"/>
      <sheetName val="Obligation tables for ER"/>
      <sheetName val="DRF Proj Rev"/>
      <sheetName val="Cash Flow 17-19"/>
      <sheetName val="Cash Flow 15-17"/>
      <sheetName val="Cash Flow 13-15"/>
      <sheetName val="Cash Flow 11-13"/>
      <sheetName val="Cash Flow 09-11"/>
      <sheetName val="Blank Cash Flow"/>
      <sheetName val="Expenditures by program"/>
    </sheetNames>
    <sheetDataSet>
      <sheetData sheetId="0">
        <row r="4">
          <cell r="A4">
            <v>44012</v>
          </cell>
        </row>
        <row r="18">
          <cell r="E18">
            <v>13000000</v>
          </cell>
          <cell r="H18">
            <v>610000</v>
          </cell>
        </row>
        <row r="22">
          <cell r="C22">
            <v>3200000</v>
          </cell>
        </row>
        <row r="23">
          <cell r="C23">
            <v>1600000</v>
          </cell>
        </row>
        <row r="24">
          <cell r="C24">
            <v>8000000</v>
          </cell>
        </row>
        <row r="25">
          <cell r="C25">
            <v>670000</v>
          </cell>
        </row>
        <row r="26">
          <cell r="C26">
            <v>3200000</v>
          </cell>
        </row>
        <row r="27">
          <cell r="C27">
            <v>1600000</v>
          </cell>
        </row>
        <row r="32">
          <cell r="J32">
            <v>-40250526.148999974</v>
          </cell>
        </row>
        <row r="34">
          <cell r="J34">
            <v>36596156.22100002</v>
          </cell>
        </row>
      </sheetData>
      <sheetData sheetId="1">
        <row r="8">
          <cell r="C8">
            <v>0</v>
          </cell>
        </row>
        <row r="11">
          <cell r="C11">
            <v>113938882.43100001</v>
          </cell>
        </row>
        <row r="12">
          <cell r="C12">
            <v>26288786.86</v>
          </cell>
        </row>
        <row r="13">
          <cell r="C13">
            <v>68191</v>
          </cell>
        </row>
        <row r="14">
          <cell r="C14">
            <v>5219.7</v>
          </cell>
        </row>
        <row r="15">
          <cell r="C15">
            <v>16074</v>
          </cell>
        </row>
        <row r="16">
          <cell r="C16">
            <v>29300</v>
          </cell>
        </row>
        <row r="17">
          <cell r="C17">
            <v>70950</v>
          </cell>
        </row>
        <row r="18">
          <cell r="C18">
            <v>82025</v>
          </cell>
        </row>
        <row r="19">
          <cell r="C19">
            <v>0</v>
          </cell>
        </row>
        <row r="20">
          <cell r="C20">
            <v>525137.0800000001</v>
          </cell>
        </row>
        <row r="21">
          <cell r="C21">
            <v>31627</v>
          </cell>
        </row>
        <row r="22">
          <cell r="C22">
            <v>89792.25</v>
          </cell>
        </row>
        <row r="23">
          <cell r="C23">
            <v>2613784.88</v>
          </cell>
        </row>
        <row r="24">
          <cell r="C24">
            <v>781515.14</v>
          </cell>
        </row>
        <row r="25">
          <cell r="C25">
            <v>16560.449999999997</v>
          </cell>
        </row>
        <row r="26">
          <cell r="C26">
            <v>348227</v>
          </cell>
        </row>
        <row r="47">
          <cell r="C47">
            <v>8855713.610000001</v>
          </cell>
        </row>
        <row r="50">
          <cell r="C50">
            <v>483927.10000000003</v>
          </cell>
        </row>
      </sheetData>
      <sheetData sheetId="15">
        <row r="3">
          <cell r="A3" t="str">
            <v>Programs</v>
          </cell>
        </row>
        <row r="11">
          <cell r="I11" t="str">
            <v>Program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  <outlinePr summaryBelow="0" summaryRight="0"/>
  </sheetPr>
  <dimension ref="A1:O390"/>
  <sheetViews>
    <sheetView tabSelected="1" zoomScalePageLayoutView="0" workbookViewId="0" topLeftCell="A1">
      <selection activeCell="I317" sqref="I317"/>
    </sheetView>
  </sheetViews>
  <sheetFormatPr defaultColWidth="11.7109375" defaultRowHeight="15" outlineLevelRow="1"/>
  <cols>
    <col min="1" max="1" width="25.28125" style="1" customWidth="1"/>
    <col min="2" max="2" width="41.7109375" style="1" customWidth="1"/>
    <col min="3" max="3" width="14.8515625" style="5" customWidth="1"/>
    <col min="4" max="4" width="14.8515625" style="6" customWidth="1"/>
    <col min="5" max="5" width="10.00390625" style="1" customWidth="1"/>
    <col min="6" max="6" width="6.28125" style="1" customWidth="1"/>
    <col min="7" max="7" width="8.7109375" style="1" customWidth="1"/>
    <col min="8" max="8" width="20.140625" style="1" customWidth="1"/>
    <col min="9" max="9" width="12.421875" style="1" customWidth="1"/>
    <col min="10" max="10" width="14.28125" style="1" customWidth="1"/>
    <col min="11" max="11" width="12.421875" style="1" customWidth="1"/>
    <col min="12" max="12" width="19.00390625" style="1" customWidth="1"/>
    <col min="13" max="13" width="16.8515625" style="1" customWidth="1"/>
    <col min="14" max="14" width="18.28125" style="1" customWidth="1"/>
    <col min="15" max="15" width="15.00390625" style="1" customWidth="1"/>
    <col min="16" max="16" width="27.00390625" style="1" customWidth="1"/>
    <col min="17" max="249" width="8.7109375" style="1" customWidth="1"/>
    <col min="250" max="250" width="30.57421875" style="1" customWidth="1"/>
    <col min="251" max="251" width="14.8515625" style="1" customWidth="1"/>
    <col min="252" max="252" width="14.140625" style="1" customWidth="1"/>
    <col min="253" max="253" width="15.8515625" style="1" bestFit="1" customWidth="1"/>
    <col min="254" max="254" width="8.7109375" style="1" customWidth="1"/>
    <col min="255" max="255" width="10.28125" style="1" bestFit="1" customWidth="1"/>
    <col min="256" max="16384" width="11.7109375" style="1" bestFit="1" customWidth="1"/>
  </cols>
  <sheetData>
    <row r="1" spans="1:7" ht="14.25">
      <c r="A1" s="57" t="s">
        <v>0</v>
      </c>
      <c r="B1" s="57"/>
      <c r="C1" s="57"/>
      <c r="D1" s="57"/>
      <c r="G1" s="2"/>
    </row>
    <row r="2" spans="1:4" ht="14.25">
      <c r="A2" s="57" t="s">
        <v>1</v>
      </c>
      <c r="B2" s="57"/>
      <c r="C2" s="57"/>
      <c r="D2" s="57"/>
    </row>
    <row r="3" spans="1:4" ht="14.25">
      <c r="A3" s="57" t="s">
        <v>2</v>
      </c>
      <c r="B3" s="57"/>
      <c r="C3" s="57"/>
      <c r="D3" s="57"/>
    </row>
    <row r="4" spans="1:4" ht="14.25">
      <c r="A4" s="58" t="s">
        <v>3</v>
      </c>
      <c r="B4" s="58"/>
      <c r="C4" s="58"/>
      <c r="D4" s="58"/>
    </row>
    <row r="5" spans="1:4" s="3" customFormat="1" ht="14.25">
      <c r="A5" s="59">
        <f>'[1]Grant Mgmt Report'!A4:J4</f>
        <v>44012</v>
      </c>
      <c r="B5" s="59"/>
      <c r="C5" s="59"/>
      <c r="D5" s="59"/>
    </row>
    <row r="6" spans="1:2" ht="14.25">
      <c r="A6" s="4"/>
      <c r="B6" s="4"/>
    </row>
    <row r="7" spans="1:4" ht="14.25">
      <c r="A7" s="7" t="s">
        <v>4</v>
      </c>
      <c r="B7" s="7"/>
      <c r="D7" s="6">
        <f>'[1]GHAP Program Statement'!C8</f>
        <v>0</v>
      </c>
    </row>
    <row r="9" spans="1:4" ht="14.25">
      <c r="A9" s="56" t="s">
        <v>5</v>
      </c>
      <c r="B9" s="56"/>
      <c r="C9" s="56"/>
      <c r="D9" s="56"/>
    </row>
    <row r="10" spans="1:2" ht="14.25">
      <c r="A10" s="8" t="s">
        <v>6</v>
      </c>
      <c r="B10" s="9">
        <f>A5</f>
        <v>44012</v>
      </c>
    </row>
    <row r="11" spans="1:3" ht="14.25">
      <c r="A11" s="10" t="s">
        <v>7</v>
      </c>
      <c r="B11" s="10"/>
      <c r="C11" s="11"/>
    </row>
    <row r="12" spans="1:3" ht="14.25">
      <c r="A12" s="12" t="s">
        <v>8</v>
      </c>
      <c r="B12" s="12"/>
      <c r="C12" s="13">
        <f>'[1]GHAP Program Statement'!C11</f>
        <v>113938882.43100001</v>
      </c>
    </row>
    <row r="13" spans="1:3" ht="14.25">
      <c r="A13" s="12" t="s">
        <v>9</v>
      </c>
      <c r="B13" s="12"/>
      <c r="C13" s="13">
        <f>'[1]GHAP Program Statement'!C12</f>
        <v>26288786.86</v>
      </c>
    </row>
    <row r="14" spans="1:5" ht="14.25">
      <c r="A14" s="12" t="s">
        <v>10</v>
      </c>
      <c r="B14" s="12"/>
      <c r="C14" s="13">
        <f>SUM('[1]GHAP Program Statement'!C13:C21)</f>
        <v>828523.78</v>
      </c>
      <c r="E14" s="14"/>
    </row>
    <row r="15" spans="1:3" ht="14.25">
      <c r="A15" s="12" t="s">
        <v>11</v>
      </c>
      <c r="B15" s="12"/>
      <c r="C15" s="13">
        <f>'[1]GHAP Program Statement'!C22</f>
        <v>89792.25</v>
      </c>
    </row>
    <row r="16" spans="1:3" ht="14.25">
      <c r="A16" s="12" t="s">
        <v>12</v>
      </c>
      <c r="B16" s="12"/>
      <c r="C16" s="13">
        <f>'[1]GHAP Program Statement'!C23</f>
        <v>2613784.88</v>
      </c>
    </row>
    <row r="17" spans="1:3" ht="14.25">
      <c r="A17" s="12" t="s">
        <v>13</v>
      </c>
      <c r="B17" s="12"/>
      <c r="C17" s="15">
        <f>'[1]GHAP Program Statement'!C24</f>
        <v>781515.14</v>
      </c>
    </row>
    <row r="18" spans="1:3" ht="14.25">
      <c r="A18" s="12" t="s">
        <v>14</v>
      </c>
      <c r="B18" s="12"/>
      <c r="C18" s="15">
        <f>'[1]GHAP Program Statement'!C25</f>
        <v>16560.449999999997</v>
      </c>
    </row>
    <row r="19" spans="1:3" ht="14.25">
      <c r="A19" s="12" t="s">
        <v>15</v>
      </c>
      <c r="B19" s="12"/>
      <c r="C19" s="15">
        <f>'[1]GHAP Program Statement'!C26</f>
        <v>348227</v>
      </c>
    </row>
    <row r="20" spans="1:4" ht="14.25">
      <c r="A20" s="16" t="s">
        <v>16</v>
      </c>
      <c r="B20" s="16"/>
      <c r="C20" s="17"/>
      <c r="D20" s="6">
        <f>SUM(C12:C19)</f>
        <v>144906072.79099998</v>
      </c>
    </row>
    <row r="21" spans="1:4" ht="14.25">
      <c r="A21" s="16"/>
      <c r="B21" s="16"/>
      <c r="D21" s="18"/>
    </row>
    <row r="22" spans="1:4" ht="14.25">
      <c r="A22" s="56" t="s">
        <v>17</v>
      </c>
      <c r="B22" s="56"/>
      <c r="C22" s="56"/>
      <c r="D22" s="56"/>
    </row>
    <row r="23" spans="1:2" ht="14.25">
      <c r="A23" s="8" t="str">
        <f>A10</f>
        <v>Actuals 7/1/09 thur</v>
      </c>
      <c r="B23" s="9">
        <f>B10</f>
        <v>44012</v>
      </c>
    </row>
    <row r="24" spans="1:3" ht="14.25" customHeight="1">
      <c r="A24" s="19" t="s">
        <v>18</v>
      </c>
      <c r="B24" s="19"/>
      <c r="C24" s="20">
        <f>'[1]GHAP Program Statement'!C47</f>
        <v>8855713.610000001</v>
      </c>
    </row>
    <row r="25" spans="1:3" ht="14.25" collapsed="1">
      <c r="A25" s="19" t="s">
        <v>19</v>
      </c>
      <c r="B25" s="19"/>
      <c r="C25" s="20">
        <f>'[1]GHAP Program Statement'!C50</f>
        <v>483927.10000000003</v>
      </c>
    </row>
    <row r="26" spans="1:15" ht="12.75" customHeight="1" collapsed="1">
      <c r="A26" s="21" t="s">
        <v>20</v>
      </c>
      <c r="B26" s="16"/>
      <c r="C26" s="22">
        <f>GETPIVOTDATA("Exp. 2009",'[1]Expenditures by program'!$A$3,"Program","Housing Development")</f>
        <v>82880563.61000001</v>
      </c>
      <c r="D26" s="23"/>
      <c r="L26"/>
      <c r="M26"/>
      <c r="N26"/>
      <c r="O26"/>
    </row>
    <row r="27" spans="1:15" ht="12.75" customHeight="1" hidden="1" outlineLevel="1">
      <c r="A27" s="24" t="s">
        <v>21</v>
      </c>
      <c r="B27" s="24" t="s">
        <v>22</v>
      </c>
      <c r="C27" s="24" t="s">
        <v>23</v>
      </c>
      <c r="D27" s="23"/>
      <c r="L27"/>
      <c r="M27"/>
      <c r="N27"/>
      <c r="O27"/>
    </row>
    <row r="28" spans="1:15" ht="12.75" customHeight="1" hidden="1" outlineLevel="1">
      <c r="A28" s="25" t="s">
        <v>24</v>
      </c>
      <c r="B28" t="s">
        <v>25</v>
      </c>
      <c r="C28" s="26">
        <v>180000</v>
      </c>
      <c r="D28" s="23"/>
      <c r="L28"/>
      <c r="M28"/>
      <c r="N28"/>
      <c r="O28"/>
    </row>
    <row r="29" spans="1:15" ht="12.75" customHeight="1" hidden="1" outlineLevel="1">
      <c r="A29" s="25"/>
      <c r="B29" t="s">
        <v>26</v>
      </c>
      <c r="C29" s="26">
        <v>500000</v>
      </c>
      <c r="D29" s="23"/>
      <c r="L29"/>
      <c r="M29"/>
      <c r="N29"/>
      <c r="O29"/>
    </row>
    <row r="30" spans="1:15" ht="12.75" customHeight="1" hidden="1" outlineLevel="1">
      <c r="A30" s="27"/>
      <c r="B30" t="s">
        <v>27</v>
      </c>
      <c r="C30" s="26">
        <v>300000</v>
      </c>
      <c r="D30" s="28"/>
      <c r="L30"/>
      <c r="M30"/>
      <c r="N30"/>
      <c r="O30"/>
    </row>
    <row r="31" spans="1:15" ht="12.75" customHeight="1" hidden="1" outlineLevel="1">
      <c r="A31" s="25" t="s">
        <v>28</v>
      </c>
      <c r="B31" t="s">
        <v>29</v>
      </c>
      <c r="C31" s="26">
        <v>100000</v>
      </c>
      <c r="D31" s="28"/>
      <c r="L31"/>
      <c r="M31"/>
      <c r="N31"/>
      <c r="O31"/>
    </row>
    <row r="32" spans="1:15" ht="12.75" customHeight="1" hidden="1" outlineLevel="1">
      <c r="A32" s="25"/>
      <c r="B32" t="s">
        <v>30</v>
      </c>
      <c r="C32" s="26">
        <v>465175</v>
      </c>
      <c r="D32" s="28"/>
      <c r="L32"/>
      <c r="M32"/>
      <c r="N32"/>
      <c r="O32"/>
    </row>
    <row r="33" spans="1:15" ht="12.75" customHeight="1" hidden="1" outlineLevel="1">
      <c r="A33" s="25"/>
      <c r="B33" t="s">
        <v>31</v>
      </c>
      <c r="C33" s="26">
        <v>200000</v>
      </c>
      <c r="D33" s="28"/>
      <c r="L33"/>
      <c r="M33"/>
      <c r="N33"/>
      <c r="O33"/>
    </row>
    <row r="34" spans="1:15" ht="12.75" customHeight="1" hidden="1" outlineLevel="1">
      <c r="A34" s="25"/>
      <c r="B34" t="s">
        <v>32</v>
      </c>
      <c r="C34" s="26">
        <v>1890000</v>
      </c>
      <c r="D34" s="28"/>
      <c r="L34"/>
      <c r="M34"/>
      <c r="N34"/>
      <c r="O34"/>
    </row>
    <row r="35" spans="1:15" ht="12.75" customHeight="1" hidden="1" outlineLevel="1">
      <c r="A35" s="25"/>
      <c r="B35" t="s">
        <v>33</v>
      </c>
      <c r="C35" s="26">
        <v>132562.88</v>
      </c>
      <c r="D35" s="28"/>
      <c r="L35"/>
      <c r="M35"/>
      <c r="N35"/>
      <c r="O35"/>
    </row>
    <row r="36" spans="1:15" ht="12.75" customHeight="1" hidden="1" outlineLevel="1">
      <c r="A36" s="25"/>
      <c r="B36" t="s">
        <v>34</v>
      </c>
      <c r="C36" s="26">
        <v>200000</v>
      </c>
      <c r="D36" s="28"/>
      <c r="L36"/>
      <c r="M36"/>
      <c r="N36"/>
      <c r="O36"/>
    </row>
    <row r="37" spans="1:15" ht="12.75" customHeight="1" hidden="1" outlineLevel="1">
      <c r="A37" s="25"/>
      <c r="B37" t="s">
        <v>35</v>
      </c>
      <c r="C37" s="26">
        <v>200000</v>
      </c>
      <c r="D37" s="28"/>
      <c r="L37"/>
      <c r="M37"/>
      <c r="N37"/>
      <c r="O37"/>
    </row>
    <row r="38" spans="1:15" ht="12.75" customHeight="1" hidden="1" outlineLevel="1">
      <c r="A38" s="25"/>
      <c r="B38" t="s">
        <v>36</v>
      </c>
      <c r="C38" s="26">
        <v>69642.18</v>
      </c>
      <c r="D38" s="28"/>
      <c r="L38"/>
      <c r="M38"/>
      <c r="N38"/>
      <c r="O38"/>
    </row>
    <row r="39" spans="1:15" ht="12.75" customHeight="1" hidden="1" outlineLevel="1">
      <c r="A39" s="25"/>
      <c r="B39" t="s">
        <v>37</v>
      </c>
      <c r="C39" s="26">
        <v>200000</v>
      </c>
      <c r="D39" s="28"/>
      <c r="L39"/>
      <c r="M39"/>
      <c r="N39"/>
      <c r="O39"/>
    </row>
    <row r="40" spans="1:15" ht="12.75" customHeight="1" hidden="1" outlineLevel="1">
      <c r="A40" s="27"/>
      <c r="B40" t="s">
        <v>38</v>
      </c>
      <c r="C40" s="26">
        <v>4970000</v>
      </c>
      <c r="D40" s="28"/>
      <c r="L40"/>
      <c r="M40"/>
      <c r="N40"/>
      <c r="O40"/>
    </row>
    <row r="41" spans="1:15" ht="12.75" customHeight="1" hidden="1" outlineLevel="1">
      <c r="A41" s="25" t="s">
        <v>39</v>
      </c>
      <c r="B41" t="s">
        <v>40</v>
      </c>
      <c r="C41" s="26">
        <v>1295000</v>
      </c>
      <c r="D41" s="28"/>
      <c r="L41"/>
      <c r="M41"/>
      <c r="N41"/>
      <c r="O41"/>
    </row>
    <row r="42" spans="1:15" ht="12.75" customHeight="1" hidden="1" outlineLevel="1">
      <c r="A42" s="25"/>
      <c r="B42" t="s">
        <v>41</v>
      </c>
      <c r="C42" s="26">
        <v>200000</v>
      </c>
      <c r="D42" s="28"/>
      <c r="L42"/>
      <c r="M42"/>
      <c r="N42"/>
      <c r="O42"/>
    </row>
    <row r="43" spans="1:15" ht="12.75" customHeight="1" hidden="1" outlineLevel="1">
      <c r="A43" s="27"/>
      <c r="B43" t="s">
        <v>42</v>
      </c>
      <c r="C43" s="26">
        <v>42912.81</v>
      </c>
      <c r="D43" s="28"/>
      <c r="L43"/>
      <c r="M43"/>
      <c r="N43"/>
      <c r="O43"/>
    </row>
    <row r="44" spans="1:15" ht="12.75" customHeight="1" hidden="1" outlineLevel="1">
      <c r="A44" s="25" t="s">
        <v>43</v>
      </c>
      <c r="B44" t="s">
        <v>44</v>
      </c>
      <c r="C44" s="26">
        <v>200000</v>
      </c>
      <c r="D44" s="28"/>
      <c r="L44"/>
      <c r="M44"/>
      <c r="N44"/>
      <c r="O44"/>
    </row>
    <row r="45" spans="1:15" ht="12.75" customHeight="1" hidden="1" outlineLevel="1">
      <c r="A45" s="25"/>
      <c r="B45" t="s">
        <v>45</v>
      </c>
      <c r="C45" s="26">
        <v>400000</v>
      </c>
      <c r="D45" s="28"/>
      <c r="L45"/>
      <c r="M45"/>
      <c r="N45"/>
      <c r="O45"/>
    </row>
    <row r="46" spans="1:15" ht="12.75" customHeight="1" hidden="1" outlineLevel="1">
      <c r="A46" s="25"/>
      <c r="B46" t="s">
        <v>46</v>
      </c>
      <c r="C46" s="26">
        <v>1365000</v>
      </c>
      <c r="D46" s="28"/>
      <c r="L46"/>
      <c r="M46"/>
      <c r="N46"/>
      <c r="O46"/>
    </row>
    <row r="47" spans="1:15" ht="12.75" customHeight="1" hidden="1" outlineLevel="1">
      <c r="A47" s="25"/>
      <c r="B47" t="s">
        <v>47</v>
      </c>
      <c r="C47" s="26">
        <v>200000</v>
      </c>
      <c r="D47" s="28"/>
      <c r="L47"/>
      <c r="M47"/>
      <c r="N47"/>
      <c r="O47"/>
    </row>
    <row r="48" spans="1:15" ht="12.75" customHeight="1" hidden="1" outlineLevel="1">
      <c r="A48" s="27"/>
      <c r="B48" t="s">
        <v>48</v>
      </c>
      <c r="C48" s="26">
        <v>500000</v>
      </c>
      <c r="D48" s="28"/>
      <c r="L48"/>
      <c r="M48"/>
      <c r="N48"/>
      <c r="O48"/>
    </row>
    <row r="49" spans="1:15" ht="12.75" customHeight="1" hidden="1" outlineLevel="1">
      <c r="A49" s="25" t="s">
        <v>49</v>
      </c>
      <c r="B49" t="s">
        <v>50</v>
      </c>
      <c r="C49" s="26">
        <v>21003.110000000004</v>
      </c>
      <c r="D49" s="28"/>
      <c r="L49"/>
      <c r="M49"/>
      <c r="N49"/>
      <c r="O49"/>
    </row>
    <row r="50" spans="1:15" ht="12.75" customHeight="1" hidden="1" outlineLevel="1">
      <c r="A50" s="25"/>
      <c r="B50" t="s">
        <v>51</v>
      </c>
      <c r="C50" s="26">
        <v>32965.85999999999</v>
      </c>
      <c r="D50" s="28"/>
      <c r="L50"/>
      <c r="M50"/>
      <c r="N50"/>
      <c r="O50"/>
    </row>
    <row r="51" spans="1:15" ht="12.75" customHeight="1" hidden="1" outlineLevel="1">
      <c r="A51" s="25"/>
      <c r="B51" t="s">
        <v>52</v>
      </c>
      <c r="C51" s="26">
        <v>36212.520000000004</v>
      </c>
      <c r="D51" s="28"/>
      <c r="L51"/>
      <c r="M51"/>
      <c r="N51"/>
      <c r="O51"/>
    </row>
    <row r="52" spans="1:15" ht="12.75" customHeight="1" hidden="1" outlineLevel="1">
      <c r="A52" s="25"/>
      <c r="B52" t="s">
        <v>53</v>
      </c>
      <c r="C52" s="26">
        <v>29541.499999999993</v>
      </c>
      <c r="D52" s="28"/>
      <c r="L52"/>
      <c r="M52"/>
      <c r="N52"/>
      <c r="O52"/>
    </row>
    <row r="53" spans="1:15" ht="12.75" customHeight="1" hidden="1" outlineLevel="1">
      <c r="A53" s="25"/>
      <c r="B53" t="s">
        <v>54</v>
      </c>
      <c r="C53" s="26">
        <v>42592.83</v>
      </c>
      <c r="D53" s="28"/>
      <c r="L53"/>
      <c r="M53"/>
      <c r="N53"/>
      <c r="O53"/>
    </row>
    <row r="54" spans="1:15" ht="12.75" customHeight="1" hidden="1" outlineLevel="1">
      <c r="A54" s="27"/>
      <c r="B54" t="s">
        <v>55</v>
      </c>
      <c r="C54" s="26">
        <v>27536.41</v>
      </c>
      <c r="D54" s="28"/>
      <c r="L54"/>
      <c r="M54"/>
      <c r="N54"/>
      <c r="O54"/>
    </row>
    <row r="55" spans="1:15" ht="12.75" customHeight="1" hidden="1" outlineLevel="1">
      <c r="A55" s="27" t="s">
        <v>56</v>
      </c>
      <c r="B55" t="s">
        <v>57</v>
      </c>
      <c r="C55" s="26">
        <v>200000</v>
      </c>
      <c r="D55" s="28"/>
      <c r="L55"/>
      <c r="M55"/>
      <c r="N55"/>
      <c r="O55"/>
    </row>
    <row r="56" spans="1:15" ht="12.75" customHeight="1" hidden="1" outlineLevel="1">
      <c r="A56" s="25" t="s">
        <v>58</v>
      </c>
      <c r="B56" t="s">
        <v>59</v>
      </c>
      <c r="C56" s="26">
        <v>484435</v>
      </c>
      <c r="D56" s="28"/>
      <c r="L56"/>
      <c r="M56"/>
      <c r="N56"/>
      <c r="O56"/>
    </row>
    <row r="57" spans="1:15" ht="12.75" customHeight="1" hidden="1" outlineLevel="1">
      <c r="A57" s="25"/>
      <c r="B57" t="s">
        <v>60</v>
      </c>
      <c r="C57" s="26">
        <v>200000</v>
      </c>
      <c r="D57" s="28"/>
      <c r="L57"/>
      <c r="M57"/>
      <c r="N57"/>
      <c r="O57"/>
    </row>
    <row r="58" spans="1:15" ht="12.75" customHeight="1" hidden="1" outlineLevel="1">
      <c r="A58" s="25"/>
      <c r="B58" t="s">
        <v>61</v>
      </c>
      <c r="C58" s="26">
        <v>200000</v>
      </c>
      <c r="D58" s="28"/>
      <c r="L58"/>
      <c r="M58"/>
      <c r="N58"/>
      <c r="O58"/>
    </row>
    <row r="59" spans="1:15" ht="12.75" customHeight="1" hidden="1" outlineLevel="1">
      <c r="A59" s="25"/>
      <c r="B59" t="s">
        <v>62</v>
      </c>
      <c r="C59" s="26">
        <v>75000</v>
      </c>
      <c r="D59" s="28"/>
      <c r="L59"/>
      <c r="M59"/>
      <c r="N59"/>
      <c r="O59"/>
    </row>
    <row r="60" spans="1:15" ht="12.75" customHeight="1" hidden="1" outlineLevel="1">
      <c r="A60" s="25"/>
      <c r="B60" t="s">
        <v>63</v>
      </c>
      <c r="C60" s="26">
        <v>450000</v>
      </c>
      <c r="D60" s="28"/>
      <c r="L60"/>
      <c r="M60"/>
      <c r="N60"/>
      <c r="O60"/>
    </row>
    <row r="61" spans="1:15" ht="12.75" customHeight="1" hidden="1" outlineLevel="1">
      <c r="A61" s="25"/>
      <c r="B61" t="s">
        <v>64</v>
      </c>
      <c r="C61" s="26">
        <v>72913</v>
      </c>
      <c r="D61" s="28"/>
      <c r="L61"/>
      <c r="M61"/>
      <c r="N61"/>
      <c r="O61"/>
    </row>
    <row r="62" spans="1:15" ht="12.75" customHeight="1" hidden="1" outlineLevel="1">
      <c r="A62" s="25"/>
      <c r="B62" t="s">
        <v>65</v>
      </c>
      <c r="C62" s="26">
        <v>51876</v>
      </c>
      <c r="D62" s="28"/>
      <c r="L62"/>
      <c r="M62"/>
      <c r="N62"/>
      <c r="O62"/>
    </row>
    <row r="63" spans="1:15" ht="12.75" customHeight="1" hidden="1" outlineLevel="1">
      <c r="A63" s="25"/>
      <c r="B63" t="s">
        <v>66</v>
      </c>
      <c r="C63" s="26">
        <v>1222205</v>
      </c>
      <c r="D63" s="28"/>
      <c r="L63"/>
      <c r="M63"/>
      <c r="N63"/>
      <c r="O63"/>
    </row>
    <row r="64" spans="1:15" ht="12.75" customHeight="1" hidden="1" outlineLevel="1">
      <c r="A64" s="25"/>
      <c r="B64" t="s">
        <v>67</v>
      </c>
      <c r="C64" s="26">
        <v>200000</v>
      </c>
      <c r="D64" s="28"/>
      <c r="L64"/>
      <c r="M64"/>
      <c r="N64"/>
      <c r="O64"/>
    </row>
    <row r="65" spans="1:15" ht="12.75" customHeight="1" hidden="1" outlineLevel="1">
      <c r="A65" s="25"/>
      <c r="B65" t="s">
        <v>68</v>
      </c>
      <c r="C65" s="26">
        <v>46800</v>
      </c>
      <c r="D65" s="28"/>
      <c r="L65"/>
      <c r="M65"/>
      <c r="N65"/>
      <c r="O65"/>
    </row>
    <row r="66" spans="1:15" ht="12.75" customHeight="1" hidden="1" outlineLevel="1">
      <c r="A66" s="25"/>
      <c r="B66" t="s">
        <v>69</v>
      </c>
      <c r="C66" s="26">
        <v>52000</v>
      </c>
      <c r="D66" s="28"/>
      <c r="L66"/>
      <c r="M66"/>
      <c r="N66"/>
      <c r="O66"/>
    </row>
    <row r="67" spans="1:15" ht="12.75" customHeight="1" hidden="1" outlineLevel="1">
      <c r="A67" s="25"/>
      <c r="B67" t="s">
        <v>70</v>
      </c>
      <c r="C67" s="26">
        <v>19240</v>
      </c>
      <c r="D67" s="28"/>
      <c r="L67"/>
      <c r="M67"/>
      <c r="N67"/>
      <c r="O67"/>
    </row>
    <row r="68" spans="1:15" ht="12.75" customHeight="1" hidden="1" outlineLevel="1">
      <c r="A68" s="25"/>
      <c r="B68" t="s">
        <v>71</v>
      </c>
      <c r="C68" s="26">
        <v>200000</v>
      </c>
      <c r="D68" s="28"/>
      <c r="L68"/>
      <c r="M68"/>
      <c r="N68"/>
      <c r="O68"/>
    </row>
    <row r="69" spans="1:15" ht="12.75" customHeight="1" hidden="1" outlineLevel="1">
      <c r="A69" s="25"/>
      <c r="B69" t="s">
        <v>72</v>
      </c>
      <c r="C69" s="26">
        <v>1366039</v>
      </c>
      <c r="D69" s="28"/>
      <c r="L69"/>
      <c r="M69"/>
      <c r="N69"/>
      <c r="O69"/>
    </row>
    <row r="70" spans="1:15" ht="12.75" customHeight="1" hidden="1" outlineLevel="1">
      <c r="A70" s="27"/>
      <c r="B70" t="s">
        <v>73</v>
      </c>
      <c r="C70" s="26">
        <v>600000</v>
      </c>
      <c r="D70" s="28"/>
      <c r="L70"/>
      <c r="M70"/>
      <c r="N70"/>
      <c r="O70"/>
    </row>
    <row r="71" spans="1:15" ht="12.75" customHeight="1" hidden="1" outlineLevel="1">
      <c r="A71" s="25" t="s">
        <v>74</v>
      </c>
      <c r="B71" t="s">
        <v>75</v>
      </c>
      <c r="C71" s="26">
        <v>500000</v>
      </c>
      <c r="D71" s="28"/>
      <c r="L71"/>
      <c r="M71"/>
      <c r="N71"/>
      <c r="O71"/>
    </row>
    <row r="72" spans="1:15" ht="12.75" customHeight="1" hidden="1" outlineLevel="1">
      <c r="A72" s="25"/>
      <c r="B72" t="s">
        <v>76</v>
      </c>
      <c r="C72" s="26">
        <v>745000</v>
      </c>
      <c r="D72" s="28"/>
      <c r="L72"/>
      <c r="M72"/>
      <c r="N72"/>
      <c r="O72"/>
    </row>
    <row r="73" spans="1:15" ht="12.75" customHeight="1" hidden="1" outlineLevel="1">
      <c r="A73" s="25"/>
      <c r="B73" t="s">
        <v>77</v>
      </c>
      <c r="C73" s="26">
        <v>200000</v>
      </c>
      <c r="D73" s="28"/>
      <c r="L73"/>
      <c r="M73"/>
      <c r="N73"/>
      <c r="O73"/>
    </row>
    <row r="74" spans="1:15" ht="12.75" customHeight="1" hidden="1" outlineLevel="1">
      <c r="A74" s="25"/>
      <c r="B74" t="s">
        <v>78</v>
      </c>
      <c r="C74" s="26">
        <v>176106</v>
      </c>
      <c r="D74" s="28"/>
      <c r="L74"/>
      <c r="M74"/>
      <c r="N74"/>
      <c r="O74"/>
    </row>
    <row r="75" spans="1:15" ht="12.75" customHeight="1" hidden="1" outlineLevel="1">
      <c r="A75" s="25"/>
      <c r="B75" t="s">
        <v>79</v>
      </c>
      <c r="C75" s="26">
        <v>1100000</v>
      </c>
      <c r="D75" s="28"/>
      <c r="L75"/>
      <c r="M75"/>
      <c r="N75"/>
      <c r="O75"/>
    </row>
    <row r="76" spans="1:15" ht="12.75" customHeight="1" hidden="1" outlineLevel="1">
      <c r="A76" s="25"/>
      <c r="B76" t="s">
        <v>80</v>
      </c>
      <c r="C76" s="26">
        <v>180000</v>
      </c>
      <c r="D76" s="28"/>
      <c r="L76"/>
      <c r="M76"/>
      <c r="N76"/>
      <c r="O76"/>
    </row>
    <row r="77" spans="1:15" ht="12.75" customHeight="1" hidden="1" outlineLevel="1">
      <c r="A77" s="25"/>
      <c r="B77" t="s">
        <v>81</v>
      </c>
      <c r="C77" s="26">
        <v>3535000</v>
      </c>
      <c r="D77" s="28"/>
      <c r="L77"/>
      <c r="M77"/>
      <c r="N77"/>
      <c r="O77"/>
    </row>
    <row r="78" spans="1:15" ht="12.75" customHeight="1" hidden="1" outlineLevel="1">
      <c r="A78" s="27"/>
      <c r="B78" t="s">
        <v>82</v>
      </c>
      <c r="C78" s="26">
        <v>2503000</v>
      </c>
      <c r="D78" s="28"/>
      <c r="L78"/>
      <c r="M78"/>
      <c r="N78"/>
      <c r="O78"/>
    </row>
    <row r="79" spans="1:15" ht="12.75" customHeight="1" hidden="1" outlineLevel="1">
      <c r="A79" s="27" t="s">
        <v>83</v>
      </c>
      <c r="B79" t="s">
        <v>84</v>
      </c>
      <c r="C79" s="26">
        <v>500000</v>
      </c>
      <c r="D79" s="28"/>
      <c r="L79"/>
      <c r="M79"/>
      <c r="N79"/>
      <c r="O79"/>
    </row>
    <row r="80" spans="1:15" ht="12.75" customHeight="1" hidden="1" outlineLevel="1">
      <c r="A80" s="25" t="s">
        <v>85</v>
      </c>
      <c r="B80" t="s">
        <v>86</v>
      </c>
      <c r="C80" s="26">
        <v>130794</v>
      </c>
      <c r="D80" s="28"/>
      <c r="L80"/>
      <c r="M80"/>
      <c r="N80"/>
      <c r="O80"/>
    </row>
    <row r="81" spans="1:15" ht="12.75" customHeight="1" hidden="1" outlineLevel="1">
      <c r="A81" s="27"/>
      <c r="B81" t="s">
        <v>87</v>
      </c>
      <c r="C81" s="26">
        <v>499500</v>
      </c>
      <c r="D81" s="28"/>
      <c r="L81"/>
      <c r="M81"/>
      <c r="N81"/>
      <c r="O81"/>
    </row>
    <row r="82" spans="1:15" ht="12.75" customHeight="1" hidden="1" outlineLevel="1">
      <c r="A82" s="25" t="s">
        <v>88</v>
      </c>
      <c r="B82" t="s">
        <v>89</v>
      </c>
      <c r="C82" s="26">
        <v>200000</v>
      </c>
      <c r="D82" s="28"/>
      <c r="L82"/>
      <c r="M82"/>
      <c r="N82"/>
      <c r="O82"/>
    </row>
    <row r="83" spans="1:15" ht="12.75" customHeight="1" hidden="1" outlineLevel="1">
      <c r="A83" s="25"/>
      <c r="B83" t="s">
        <v>90</v>
      </c>
      <c r="C83" s="26">
        <v>350000</v>
      </c>
      <c r="D83" s="28"/>
      <c r="L83"/>
      <c r="M83"/>
      <c r="N83"/>
      <c r="O83"/>
    </row>
    <row r="84" spans="1:15" ht="12.75" customHeight="1" hidden="1" outlineLevel="1">
      <c r="A84" s="27"/>
      <c r="B84" t="s">
        <v>47</v>
      </c>
      <c r="C84" s="26">
        <v>300000</v>
      </c>
      <c r="D84" s="28"/>
      <c r="L84"/>
      <c r="M84"/>
      <c r="N84"/>
      <c r="O84"/>
    </row>
    <row r="85" spans="1:15" ht="12.75" customHeight="1" hidden="1" outlineLevel="1">
      <c r="A85" s="25" t="s">
        <v>91</v>
      </c>
      <c r="B85" t="s">
        <v>92</v>
      </c>
      <c r="C85" s="26">
        <v>104487</v>
      </c>
      <c r="D85" s="28"/>
      <c r="L85"/>
      <c r="M85"/>
      <c r="N85"/>
      <c r="O85"/>
    </row>
    <row r="86" spans="1:15" ht="12.75" customHeight="1" hidden="1" outlineLevel="1">
      <c r="A86" s="25"/>
      <c r="B86" t="s">
        <v>93</v>
      </c>
      <c r="C86" s="26">
        <v>48048.26999999999</v>
      </c>
      <c r="D86" s="28"/>
      <c r="L86"/>
      <c r="M86"/>
      <c r="N86"/>
      <c r="O86"/>
    </row>
    <row r="87" spans="1:15" ht="12.75" customHeight="1" hidden="1" outlineLevel="1">
      <c r="A87" s="25"/>
      <c r="B87" t="s">
        <v>94</v>
      </c>
      <c r="C87" s="26">
        <v>248694</v>
      </c>
      <c r="D87" s="28"/>
      <c r="L87"/>
      <c r="M87"/>
      <c r="N87"/>
      <c r="O87"/>
    </row>
    <row r="88" spans="1:15" ht="12.75" customHeight="1" hidden="1" outlineLevel="1">
      <c r="A88" s="25"/>
      <c r="B88" t="s">
        <v>95</v>
      </c>
      <c r="C88" s="26">
        <v>90432</v>
      </c>
      <c r="D88" s="28"/>
      <c r="L88"/>
      <c r="M88"/>
      <c r="N88"/>
      <c r="O88"/>
    </row>
    <row r="89" spans="1:15" ht="12.75" customHeight="1" hidden="1" outlineLevel="1">
      <c r="A89" s="25"/>
      <c r="B89" t="s">
        <v>96</v>
      </c>
      <c r="C89" s="26">
        <v>180864</v>
      </c>
      <c r="D89" s="28"/>
      <c r="L89"/>
      <c r="M89"/>
      <c r="N89"/>
      <c r="O89"/>
    </row>
    <row r="90" spans="1:15" ht="12.75" customHeight="1" hidden="1" outlineLevel="1">
      <c r="A90" s="25"/>
      <c r="B90" t="s">
        <v>97</v>
      </c>
      <c r="C90" s="26">
        <v>25000</v>
      </c>
      <c r="D90" s="28"/>
      <c r="L90"/>
      <c r="M90"/>
      <c r="N90"/>
      <c r="O90"/>
    </row>
    <row r="91" spans="1:15" ht="12.75" customHeight="1" hidden="1" outlineLevel="1">
      <c r="A91" s="25"/>
      <c r="B91" t="s">
        <v>98</v>
      </c>
      <c r="C91" s="26">
        <v>372000</v>
      </c>
      <c r="D91" s="28"/>
      <c r="L91"/>
      <c r="M91"/>
      <c r="N91"/>
      <c r="O91"/>
    </row>
    <row r="92" spans="1:15" ht="12.75" customHeight="1" hidden="1" outlineLevel="1">
      <c r="A92" s="27"/>
      <c r="B92" t="s">
        <v>99</v>
      </c>
      <c r="C92" s="26">
        <v>1004613</v>
      </c>
      <c r="D92" s="28"/>
      <c r="L92"/>
      <c r="M92"/>
      <c r="N92"/>
      <c r="O92"/>
    </row>
    <row r="93" spans="1:15" ht="12.75" customHeight="1" hidden="1" outlineLevel="1">
      <c r="A93" s="27" t="s">
        <v>100</v>
      </c>
      <c r="B93" t="s">
        <v>101</v>
      </c>
      <c r="C93" s="26">
        <v>100000</v>
      </c>
      <c r="D93" s="28"/>
      <c r="L93"/>
      <c r="M93"/>
      <c r="N93"/>
      <c r="O93"/>
    </row>
    <row r="94" spans="1:15" ht="12.75" customHeight="1" hidden="1" outlineLevel="1">
      <c r="A94" s="27" t="s">
        <v>102</v>
      </c>
      <c r="B94" t="s">
        <v>103</v>
      </c>
      <c r="C94" s="26">
        <v>100000</v>
      </c>
      <c r="D94" s="28"/>
      <c r="L94"/>
      <c r="M94"/>
      <c r="N94"/>
      <c r="O94"/>
    </row>
    <row r="95" spans="1:15" ht="12.75" customHeight="1" hidden="1" outlineLevel="1">
      <c r="A95" s="25" t="s">
        <v>104</v>
      </c>
      <c r="B95" t="s">
        <v>105</v>
      </c>
      <c r="C95" s="26">
        <v>348988</v>
      </c>
      <c r="D95" s="28"/>
      <c r="L95"/>
      <c r="M95"/>
      <c r="N95"/>
      <c r="O95"/>
    </row>
    <row r="96" spans="1:15" ht="12.75" customHeight="1" hidden="1" outlineLevel="1">
      <c r="A96" s="25"/>
      <c r="B96" t="s">
        <v>106</v>
      </c>
      <c r="C96" s="26">
        <v>200000</v>
      </c>
      <c r="D96" s="28"/>
      <c r="L96"/>
      <c r="M96"/>
      <c r="N96"/>
      <c r="O96"/>
    </row>
    <row r="97" spans="1:15" ht="12.75" customHeight="1" hidden="1" outlineLevel="1">
      <c r="A97" s="25"/>
      <c r="B97" t="s">
        <v>107</v>
      </c>
      <c r="C97" s="26">
        <v>1556379</v>
      </c>
      <c r="D97" s="28"/>
      <c r="L97"/>
      <c r="M97"/>
      <c r="N97"/>
      <c r="O97"/>
    </row>
    <row r="98" spans="1:15" ht="12.75" customHeight="1" hidden="1" outlineLevel="1">
      <c r="A98" s="25"/>
      <c r="B98" t="s">
        <v>108</v>
      </c>
      <c r="C98" s="26">
        <v>805000</v>
      </c>
      <c r="D98" s="28"/>
      <c r="L98"/>
      <c r="M98"/>
      <c r="N98"/>
      <c r="O98"/>
    </row>
    <row r="99" spans="1:15" ht="12.75" customHeight="1" hidden="1" outlineLevel="1">
      <c r="A99" s="25"/>
      <c r="B99" t="s">
        <v>109</v>
      </c>
      <c r="C99" s="26">
        <v>3852.25</v>
      </c>
      <c r="D99" s="28"/>
      <c r="L99"/>
      <c r="M99"/>
      <c r="N99"/>
      <c r="O99"/>
    </row>
    <row r="100" spans="1:15" ht="12.75" customHeight="1" hidden="1" outlineLevel="1">
      <c r="A100" s="25"/>
      <c r="B100" t="s">
        <v>110</v>
      </c>
      <c r="C100" s="26">
        <v>360000</v>
      </c>
      <c r="D100" s="28"/>
      <c r="L100"/>
      <c r="M100"/>
      <c r="N100"/>
      <c r="O100"/>
    </row>
    <row r="101" spans="1:15" ht="12.75" customHeight="1" hidden="1" outlineLevel="1">
      <c r="A101" s="25"/>
      <c r="B101" t="s">
        <v>111</v>
      </c>
      <c r="C101" s="26">
        <v>400000</v>
      </c>
      <c r="D101" s="28"/>
      <c r="L101"/>
      <c r="M101"/>
      <c r="N101"/>
      <c r="O101"/>
    </row>
    <row r="102" spans="1:15" ht="12.75" customHeight="1" hidden="1" outlineLevel="1">
      <c r="A102" s="25"/>
      <c r="B102" t="s">
        <v>112</v>
      </c>
      <c r="C102" s="26">
        <v>61000</v>
      </c>
      <c r="D102" s="28"/>
      <c r="L102"/>
      <c r="M102"/>
      <c r="N102"/>
      <c r="O102"/>
    </row>
    <row r="103" spans="1:15" ht="12.75" customHeight="1" hidden="1" outlineLevel="1">
      <c r="A103" s="25"/>
      <c r="B103" t="s">
        <v>113</v>
      </c>
      <c r="C103" s="26">
        <v>600000</v>
      </c>
      <c r="D103" s="28"/>
      <c r="L103"/>
      <c r="M103"/>
      <c r="N103"/>
      <c r="O103"/>
    </row>
    <row r="104" spans="1:15" ht="12.75" customHeight="1" hidden="1" outlineLevel="1">
      <c r="A104" s="25"/>
      <c r="B104" t="s">
        <v>114</v>
      </c>
      <c r="C104" s="26">
        <v>448658</v>
      </c>
      <c r="D104" s="28"/>
      <c r="L104"/>
      <c r="M104"/>
      <c r="N104"/>
      <c r="O104"/>
    </row>
    <row r="105" spans="1:15" ht="12.75" customHeight="1" hidden="1" outlineLevel="1">
      <c r="A105" s="25"/>
      <c r="B105" t="s">
        <v>115</v>
      </c>
      <c r="C105" s="26">
        <v>252963</v>
      </c>
      <c r="D105" s="28"/>
      <c r="L105"/>
      <c r="M105"/>
      <c r="N105"/>
      <c r="O105"/>
    </row>
    <row r="106" spans="1:15" ht="12.75" customHeight="1" hidden="1" outlineLevel="1">
      <c r="A106" s="25"/>
      <c r="B106" t="s">
        <v>116</v>
      </c>
      <c r="C106" s="26">
        <v>411971.36</v>
      </c>
      <c r="D106" s="28"/>
      <c r="L106"/>
      <c r="M106"/>
      <c r="N106"/>
      <c r="O106"/>
    </row>
    <row r="107" spans="1:15" ht="12.75" customHeight="1" hidden="1" outlineLevel="1">
      <c r="A107" s="25"/>
      <c r="B107" t="s">
        <v>117</v>
      </c>
      <c r="C107" s="26">
        <v>1435000</v>
      </c>
      <c r="D107" s="28"/>
      <c r="L107"/>
      <c r="M107"/>
      <c r="N107"/>
      <c r="O107"/>
    </row>
    <row r="108" spans="1:15" ht="12.75" customHeight="1" hidden="1" outlineLevel="1">
      <c r="A108" s="25"/>
      <c r="B108" t="s">
        <v>118</v>
      </c>
      <c r="C108" s="26">
        <v>178000</v>
      </c>
      <c r="D108" s="28"/>
      <c r="L108"/>
      <c r="M108"/>
      <c r="N108"/>
      <c r="O108"/>
    </row>
    <row r="109" spans="1:15" ht="12.75" customHeight="1" hidden="1" outlineLevel="1">
      <c r="A109" s="25"/>
      <c r="B109" t="s">
        <v>119</v>
      </c>
      <c r="C109" s="26">
        <v>1210550</v>
      </c>
      <c r="D109" s="28"/>
      <c r="L109"/>
      <c r="M109"/>
      <c r="N109"/>
      <c r="O109"/>
    </row>
    <row r="110" spans="1:15" ht="12.75" customHeight="1" hidden="1" outlineLevel="1">
      <c r="A110" s="27"/>
      <c r="B110" t="s">
        <v>120</v>
      </c>
      <c r="C110" s="26">
        <v>200000</v>
      </c>
      <c r="D110" s="28"/>
      <c r="L110"/>
      <c r="M110"/>
      <c r="N110"/>
      <c r="O110"/>
    </row>
    <row r="111" spans="1:15" ht="12.75" customHeight="1" hidden="1" outlineLevel="1">
      <c r="A111" s="27" t="s">
        <v>121</v>
      </c>
      <c r="B111" t="s">
        <v>122</v>
      </c>
      <c r="C111" s="26">
        <v>100000</v>
      </c>
      <c r="D111" s="28"/>
      <c r="L111"/>
      <c r="M111"/>
      <c r="N111"/>
      <c r="O111"/>
    </row>
    <row r="112" spans="1:15" ht="12.75" customHeight="1" hidden="1" outlineLevel="1">
      <c r="A112" s="25" t="s">
        <v>123</v>
      </c>
      <c r="B112" t="s">
        <v>124</v>
      </c>
      <c r="C112" s="26">
        <v>98204</v>
      </c>
      <c r="D112" s="28"/>
      <c r="L112"/>
      <c r="M112"/>
      <c r="N112"/>
      <c r="O112"/>
    </row>
    <row r="113" spans="1:15" ht="12.75" customHeight="1" hidden="1" outlineLevel="1">
      <c r="A113" s="25"/>
      <c r="B113" t="s">
        <v>125</v>
      </c>
      <c r="C113" s="26">
        <v>200000</v>
      </c>
      <c r="D113" s="28"/>
      <c r="L113"/>
      <c r="M113"/>
      <c r="N113"/>
      <c r="O113"/>
    </row>
    <row r="114" spans="1:15" ht="12.75" customHeight="1" hidden="1" outlineLevel="1">
      <c r="A114" s="25"/>
      <c r="B114" t="s">
        <v>126</v>
      </c>
      <c r="C114" s="26">
        <v>600000</v>
      </c>
      <c r="D114" s="28"/>
      <c r="L114"/>
      <c r="M114"/>
      <c r="N114"/>
      <c r="O114"/>
    </row>
    <row r="115" spans="1:15" ht="12.75" customHeight="1" hidden="1" outlineLevel="1">
      <c r="A115" s="27"/>
      <c r="B115" t="s">
        <v>127</v>
      </c>
      <c r="C115" s="26">
        <v>180000</v>
      </c>
      <c r="D115" s="28"/>
      <c r="L115"/>
      <c r="M115"/>
      <c r="N115"/>
      <c r="O115"/>
    </row>
    <row r="116" spans="1:15" ht="12.75" customHeight="1" hidden="1" outlineLevel="1">
      <c r="A116" s="27" t="s">
        <v>128</v>
      </c>
      <c r="B116" t="s">
        <v>129</v>
      </c>
      <c r="C116" s="26">
        <v>500000</v>
      </c>
      <c r="D116" s="28"/>
      <c r="L116"/>
      <c r="M116"/>
      <c r="N116"/>
      <c r="O116"/>
    </row>
    <row r="117" spans="1:15" ht="12.75" customHeight="1" hidden="1" outlineLevel="1">
      <c r="A117" s="25" t="s">
        <v>130</v>
      </c>
      <c r="B117" t="s">
        <v>131</v>
      </c>
      <c r="C117" s="26">
        <v>200000</v>
      </c>
      <c r="D117" s="28"/>
      <c r="L117"/>
      <c r="M117"/>
      <c r="N117"/>
      <c r="O117"/>
    </row>
    <row r="118" spans="1:15" ht="12.75" customHeight="1" hidden="1" outlineLevel="1">
      <c r="A118" s="25"/>
      <c r="B118" t="s">
        <v>132</v>
      </c>
      <c r="C118" s="26">
        <v>450000</v>
      </c>
      <c r="D118" s="28"/>
      <c r="L118"/>
      <c r="M118"/>
      <c r="N118"/>
      <c r="O118"/>
    </row>
    <row r="119" spans="1:15" ht="12.75" customHeight="1" hidden="1" outlineLevel="1">
      <c r="A119" s="25"/>
      <c r="B119" t="s">
        <v>133</v>
      </c>
      <c r="C119" s="26">
        <v>230000</v>
      </c>
      <c r="D119" s="28"/>
      <c r="L119"/>
      <c r="M119"/>
      <c r="N119"/>
      <c r="O119"/>
    </row>
    <row r="120" spans="1:15" ht="12.75" customHeight="1" hidden="1" outlineLevel="1">
      <c r="A120" s="25"/>
      <c r="B120" t="s">
        <v>134</v>
      </c>
      <c r="C120" s="26">
        <v>99936</v>
      </c>
      <c r="D120" s="28"/>
      <c r="L120"/>
      <c r="M120"/>
      <c r="N120"/>
      <c r="O120"/>
    </row>
    <row r="121" spans="1:15" ht="12.75" customHeight="1" hidden="1" outlineLevel="1">
      <c r="A121" s="25"/>
      <c r="B121" t="s">
        <v>135</v>
      </c>
      <c r="C121" s="26">
        <v>399413</v>
      </c>
      <c r="D121" s="28"/>
      <c r="L121"/>
      <c r="M121"/>
      <c r="N121"/>
      <c r="O121"/>
    </row>
    <row r="122" spans="1:15" ht="12.75" customHeight="1" hidden="1" outlineLevel="1">
      <c r="A122" s="27"/>
      <c r="B122" t="s">
        <v>136</v>
      </c>
      <c r="C122" s="26">
        <v>485000</v>
      </c>
      <c r="D122" s="28"/>
      <c r="L122"/>
      <c r="M122"/>
      <c r="N122"/>
      <c r="O122"/>
    </row>
    <row r="123" spans="1:15" ht="12.75" customHeight="1" hidden="1" outlineLevel="1">
      <c r="A123" s="25" t="s">
        <v>137</v>
      </c>
      <c r="B123" t="s">
        <v>138</v>
      </c>
      <c r="C123" s="26">
        <v>500000</v>
      </c>
      <c r="D123" s="28"/>
      <c r="L123"/>
      <c r="M123"/>
      <c r="N123"/>
      <c r="O123"/>
    </row>
    <row r="124" spans="1:15" ht="12.75" customHeight="1" hidden="1" outlineLevel="1">
      <c r="A124" s="25"/>
      <c r="B124" t="s">
        <v>139</v>
      </c>
      <c r="C124" s="26">
        <v>400000</v>
      </c>
      <c r="D124" s="28"/>
      <c r="L124"/>
      <c r="M124"/>
      <c r="N124"/>
      <c r="O124"/>
    </row>
    <row r="125" spans="1:15" ht="12.75" customHeight="1" hidden="1" outlineLevel="1">
      <c r="A125" s="25"/>
      <c r="B125" t="s">
        <v>140</v>
      </c>
      <c r="C125" s="26">
        <v>4340000</v>
      </c>
      <c r="D125" s="28"/>
      <c r="L125"/>
      <c r="M125"/>
      <c r="N125"/>
      <c r="O125"/>
    </row>
    <row r="126" spans="1:15" ht="12.75" customHeight="1" hidden="1" outlineLevel="1">
      <c r="A126" s="25"/>
      <c r="B126" t="s">
        <v>141</v>
      </c>
      <c r="C126" s="26">
        <v>200000</v>
      </c>
      <c r="D126" s="28"/>
      <c r="L126"/>
      <c r="M126"/>
      <c r="N126"/>
      <c r="O126"/>
    </row>
    <row r="127" spans="1:15" ht="12.75" customHeight="1" hidden="1" outlineLevel="1">
      <c r="A127" s="25"/>
      <c r="B127" t="s">
        <v>142</v>
      </c>
      <c r="C127" s="26">
        <v>1988710</v>
      </c>
      <c r="D127" s="28"/>
      <c r="L127"/>
      <c r="M127"/>
      <c r="N127"/>
      <c r="O127"/>
    </row>
    <row r="128" spans="1:15" ht="12.75" customHeight="1" hidden="1" outlineLevel="1">
      <c r="A128" s="25"/>
      <c r="B128" t="s">
        <v>143</v>
      </c>
      <c r="C128" s="26">
        <v>2310305</v>
      </c>
      <c r="D128" s="28"/>
      <c r="L128"/>
      <c r="M128"/>
      <c r="N128"/>
      <c r="O128"/>
    </row>
    <row r="129" spans="1:15" ht="12.75" customHeight="1" hidden="1" outlineLevel="1">
      <c r="A129" s="25"/>
      <c r="B129" t="s">
        <v>144</v>
      </c>
      <c r="C129" s="26">
        <v>500000</v>
      </c>
      <c r="D129" s="28"/>
      <c r="L129"/>
      <c r="M129"/>
      <c r="N129"/>
      <c r="O129"/>
    </row>
    <row r="130" spans="1:15" ht="12.75" customHeight="1" hidden="1" outlineLevel="1">
      <c r="A130" s="25"/>
      <c r="B130" t="s">
        <v>145</v>
      </c>
      <c r="C130" s="26">
        <v>497975</v>
      </c>
      <c r="D130" s="28"/>
      <c r="L130"/>
      <c r="M130"/>
      <c r="N130"/>
      <c r="O130"/>
    </row>
    <row r="131" spans="1:15" ht="12.75" customHeight="1" hidden="1" outlineLevel="1">
      <c r="A131" s="25"/>
      <c r="B131" t="s">
        <v>146</v>
      </c>
      <c r="C131" s="26">
        <v>360338</v>
      </c>
      <c r="D131" s="28"/>
      <c r="L131"/>
      <c r="M131"/>
      <c r="N131"/>
      <c r="O131"/>
    </row>
    <row r="132" spans="1:15" ht="12.75" customHeight="1" hidden="1" outlineLevel="1">
      <c r="A132" s="25"/>
      <c r="B132" t="s">
        <v>147</v>
      </c>
      <c r="C132" s="26">
        <v>2542242</v>
      </c>
      <c r="D132" s="28"/>
      <c r="L132"/>
      <c r="M132"/>
      <c r="N132"/>
      <c r="O132"/>
    </row>
    <row r="133" spans="1:15" ht="12.75" customHeight="1" hidden="1" outlineLevel="1">
      <c r="A133" s="25"/>
      <c r="B133" t="s">
        <v>148</v>
      </c>
      <c r="C133" s="26">
        <v>640017</v>
      </c>
      <c r="D133" s="28"/>
      <c r="L133"/>
      <c r="M133"/>
      <c r="N133"/>
      <c r="O133"/>
    </row>
    <row r="134" spans="1:15" ht="12.75" customHeight="1" hidden="1" outlineLevel="1">
      <c r="A134" s="25"/>
      <c r="B134" t="s">
        <v>149</v>
      </c>
      <c r="C134" s="26">
        <v>360000</v>
      </c>
      <c r="D134" s="28"/>
      <c r="L134"/>
      <c r="M134"/>
      <c r="N134"/>
      <c r="O134"/>
    </row>
    <row r="135" spans="1:15" ht="12.75" customHeight="1" hidden="1" outlineLevel="1">
      <c r="A135" s="25"/>
      <c r="B135" t="s">
        <v>150</v>
      </c>
      <c r="C135" s="26">
        <v>50000</v>
      </c>
      <c r="D135" s="28"/>
      <c r="L135"/>
      <c r="M135"/>
      <c r="N135"/>
      <c r="O135"/>
    </row>
    <row r="136" spans="1:15" ht="12.75" customHeight="1" hidden="1" outlineLevel="1">
      <c r="A136" s="25"/>
      <c r="B136" t="s">
        <v>151</v>
      </c>
      <c r="C136" s="26">
        <v>3121283</v>
      </c>
      <c r="D136" s="28"/>
      <c r="L136"/>
      <c r="M136"/>
      <c r="N136"/>
      <c r="O136"/>
    </row>
    <row r="137" spans="1:15" ht="12.75" customHeight="1" hidden="1" outlineLevel="1">
      <c r="A137" s="25"/>
      <c r="B137" t="s">
        <v>152</v>
      </c>
      <c r="C137" s="26">
        <v>250000</v>
      </c>
      <c r="D137" s="28"/>
      <c r="L137"/>
      <c r="M137"/>
      <c r="N137"/>
      <c r="O137"/>
    </row>
    <row r="138" spans="1:15" ht="12.75" customHeight="1" hidden="1" outlineLevel="1">
      <c r="A138" s="25"/>
      <c r="B138" t="s">
        <v>153</v>
      </c>
      <c r="C138" s="26">
        <v>1190000</v>
      </c>
      <c r="D138" s="28"/>
      <c r="L138"/>
      <c r="M138"/>
      <c r="N138"/>
      <c r="O138"/>
    </row>
    <row r="139" spans="1:15" ht="12.75" customHeight="1" hidden="1" outlineLevel="1">
      <c r="A139" s="25"/>
      <c r="B139" t="s">
        <v>154</v>
      </c>
      <c r="C139" s="26">
        <v>100000</v>
      </c>
      <c r="D139" s="28"/>
      <c r="L139"/>
      <c r="M139"/>
      <c r="N139"/>
      <c r="O139"/>
    </row>
    <row r="140" spans="1:15" ht="12.75" customHeight="1" hidden="1" outlineLevel="1">
      <c r="A140" s="25"/>
      <c r="B140" t="s">
        <v>155</v>
      </c>
      <c r="C140" s="26">
        <v>3628800</v>
      </c>
      <c r="D140" s="28"/>
      <c r="L140"/>
      <c r="M140"/>
      <c r="N140"/>
      <c r="O140"/>
    </row>
    <row r="141" spans="1:15" ht="12.75" customHeight="1" hidden="1" outlineLevel="1">
      <c r="A141" s="25"/>
      <c r="B141" t="s">
        <v>156</v>
      </c>
      <c r="C141" s="26">
        <v>200000</v>
      </c>
      <c r="D141" s="28"/>
      <c r="L141"/>
      <c r="M141"/>
      <c r="N141"/>
      <c r="O141"/>
    </row>
    <row r="142" spans="1:15" ht="12.75" customHeight="1" hidden="1" outlineLevel="1">
      <c r="A142" s="25"/>
      <c r="B142" t="s">
        <v>157</v>
      </c>
      <c r="C142" s="26">
        <v>160000</v>
      </c>
      <c r="D142" s="28"/>
      <c r="L142"/>
      <c r="M142"/>
      <c r="N142"/>
      <c r="O142"/>
    </row>
    <row r="143" spans="1:15" ht="12.75" customHeight="1" hidden="1" outlineLevel="1">
      <c r="A143" s="25"/>
      <c r="B143" t="s">
        <v>158</v>
      </c>
      <c r="C143" s="26">
        <v>849069</v>
      </c>
      <c r="D143" s="28"/>
      <c r="L143"/>
      <c r="M143"/>
      <c r="N143"/>
      <c r="O143"/>
    </row>
    <row r="144" spans="1:15" ht="12.75" customHeight="1" hidden="1" outlineLevel="1">
      <c r="A144" s="25"/>
      <c r="B144" t="s">
        <v>159</v>
      </c>
      <c r="C144" s="26">
        <v>400000</v>
      </c>
      <c r="D144" s="28"/>
      <c r="L144"/>
      <c r="M144"/>
      <c r="N144"/>
      <c r="O144"/>
    </row>
    <row r="145" spans="1:15" ht="12.75" customHeight="1" hidden="1" outlineLevel="1">
      <c r="A145" s="27"/>
      <c r="B145" t="s">
        <v>160</v>
      </c>
      <c r="C145" s="26">
        <v>200000</v>
      </c>
      <c r="D145" s="28"/>
      <c r="L145"/>
      <c r="M145"/>
      <c r="N145"/>
      <c r="O145"/>
    </row>
    <row r="146" spans="1:15" ht="12.75" customHeight="1" hidden="1" outlineLevel="1">
      <c r="A146" s="27" t="s">
        <v>161</v>
      </c>
      <c r="B146" t="s">
        <v>162</v>
      </c>
      <c r="C146" s="26">
        <v>6633</v>
      </c>
      <c r="D146" s="28"/>
      <c r="L146"/>
      <c r="M146"/>
      <c r="N146"/>
      <c r="O146"/>
    </row>
    <row r="147" spans="1:15" ht="12.75" customHeight="1" hidden="1" outlineLevel="1">
      <c r="A147" s="25" t="s">
        <v>163</v>
      </c>
      <c r="B147" t="s">
        <v>164</v>
      </c>
      <c r="C147" s="26">
        <v>255368</v>
      </c>
      <c r="D147" s="28"/>
      <c r="L147"/>
      <c r="M147"/>
      <c r="N147"/>
      <c r="O147"/>
    </row>
    <row r="148" spans="1:15" ht="12.75" customHeight="1" hidden="1" outlineLevel="1">
      <c r="A148" s="25"/>
      <c r="B148" t="s">
        <v>165</v>
      </c>
      <c r="C148" s="26">
        <v>500000</v>
      </c>
      <c r="D148" s="28"/>
      <c r="L148"/>
      <c r="M148"/>
      <c r="N148"/>
      <c r="O148"/>
    </row>
    <row r="149" spans="1:15" ht="12.75" customHeight="1" hidden="1" outlineLevel="1">
      <c r="A149" s="25"/>
      <c r="B149" t="s">
        <v>166</v>
      </c>
      <c r="C149" s="26">
        <v>394976</v>
      </c>
      <c r="D149" s="28"/>
      <c r="L149"/>
      <c r="M149"/>
      <c r="N149"/>
      <c r="O149"/>
    </row>
    <row r="150" spans="1:15" ht="12.75" customHeight="1" hidden="1" outlineLevel="1">
      <c r="A150" s="25"/>
      <c r="B150" t="s">
        <v>167</v>
      </c>
      <c r="C150" s="26">
        <v>400000</v>
      </c>
      <c r="D150" s="28"/>
      <c r="L150"/>
      <c r="M150"/>
      <c r="N150"/>
      <c r="O150"/>
    </row>
    <row r="151" spans="1:15" ht="12.75" customHeight="1" hidden="1" outlineLevel="1">
      <c r="A151" s="27"/>
      <c r="B151" t="s">
        <v>168</v>
      </c>
      <c r="C151" s="26">
        <v>470168.9</v>
      </c>
      <c r="D151" s="28"/>
      <c r="L151"/>
      <c r="M151"/>
      <c r="N151"/>
      <c r="O151"/>
    </row>
    <row r="152" spans="1:15" ht="12.75" customHeight="1" hidden="1" outlineLevel="1">
      <c r="A152" s="27" t="s">
        <v>169</v>
      </c>
      <c r="B152" t="s">
        <v>170</v>
      </c>
      <c r="C152" s="26">
        <v>34036.73</v>
      </c>
      <c r="D152" s="28"/>
      <c r="L152"/>
      <c r="M152"/>
      <c r="N152"/>
      <c r="O152"/>
    </row>
    <row r="153" spans="1:15" ht="12.75" customHeight="1" hidden="1" outlineLevel="1">
      <c r="A153" s="25" t="s">
        <v>171</v>
      </c>
      <c r="B153" t="s">
        <v>172</v>
      </c>
      <c r="C153" s="26">
        <v>52210</v>
      </c>
      <c r="D153" s="28"/>
      <c r="L153"/>
      <c r="M153"/>
      <c r="N153"/>
      <c r="O153"/>
    </row>
    <row r="154" spans="1:15" ht="12.75" customHeight="1" hidden="1" outlineLevel="1">
      <c r="A154" s="27"/>
      <c r="B154" t="s">
        <v>173</v>
      </c>
      <c r="C154" s="26">
        <v>169371</v>
      </c>
      <c r="D154" s="28"/>
      <c r="L154"/>
      <c r="M154"/>
      <c r="N154"/>
      <c r="O154"/>
    </row>
    <row r="155" spans="1:15" ht="12.75" customHeight="1" hidden="1" outlineLevel="1">
      <c r="A155" s="25" t="s">
        <v>174</v>
      </c>
      <c r="B155" t="s">
        <v>175</v>
      </c>
      <c r="C155" s="26">
        <v>949342</v>
      </c>
      <c r="D155" s="28"/>
      <c r="L155"/>
      <c r="M155"/>
      <c r="N155"/>
      <c r="O155"/>
    </row>
    <row r="156" spans="1:15" ht="12.75" customHeight="1" hidden="1" outlineLevel="1">
      <c r="A156" s="25"/>
      <c r="B156" t="s">
        <v>176</v>
      </c>
      <c r="C156" s="26">
        <v>399508</v>
      </c>
      <c r="D156" s="28"/>
      <c r="L156"/>
      <c r="M156"/>
      <c r="N156"/>
      <c r="O156"/>
    </row>
    <row r="157" spans="1:15" ht="12.75" customHeight="1" hidden="1" outlineLevel="1">
      <c r="A157" s="27"/>
      <c r="B157" t="s">
        <v>177</v>
      </c>
      <c r="C157" s="26">
        <v>78569</v>
      </c>
      <c r="D157" s="28"/>
      <c r="L157"/>
      <c r="M157"/>
      <c r="N157"/>
      <c r="O157"/>
    </row>
    <row r="158" spans="1:15" ht="12.75" customHeight="1" hidden="1" outlineLevel="1">
      <c r="A158" s="25" t="s">
        <v>178</v>
      </c>
      <c r="B158" t="s">
        <v>179</v>
      </c>
      <c r="C158" s="26">
        <v>200000</v>
      </c>
      <c r="D158" s="28"/>
      <c r="L158"/>
      <c r="M158"/>
      <c r="N158"/>
      <c r="O158"/>
    </row>
    <row r="159" spans="1:15" ht="12.75" customHeight="1" hidden="1" outlineLevel="1">
      <c r="A159" s="25"/>
      <c r="B159" t="s">
        <v>180</v>
      </c>
      <c r="C159" s="26">
        <v>425230</v>
      </c>
      <c r="D159" s="28"/>
      <c r="L159"/>
      <c r="M159"/>
      <c r="N159"/>
      <c r="O159"/>
    </row>
    <row r="160" spans="1:15" ht="12.75" customHeight="1" hidden="1" outlineLevel="1">
      <c r="A160" s="25"/>
      <c r="B160" t="s">
        <v>181</v>
      </c>
      <c r="C160" s="26">
        <v>435000</v>
      </c>
      <c r="D160" s="28"/>
      <c r="L160"/>
      <c r="M160"/>
      <c r="N160"/>
      <c r="O160"/>
    </row>
    <row r="161" spans="1:15" ht="12.75" customHeight="1" hidden="1" outlineLevel="1">
      <c r="A161" s="27"/>
      <c r="B161" t="s">
        <v>182</v>
      </c>
      <c r="C161" s="26">
        <v>940002</v>
      </c>
      <c r="D161" s="28"/>
      <c r="L161"/>
      <c r="M161"/>
      <c r="N161"/>
      <c r="O161"/>
    </row>
    <row r="162" spans="1:15" ht="12.75" customHeight="1" hidden="1" outlineLevel="1">
      <c r="A162" s="27" t="s">
        <v>183</v>
      </c>
      <c r="B162" t="s">
        <v>184</v>
      </c>
      <c r="C162" s="26">
        <v>50000</v>
      </c>
      <c r="D162" s="28"/>
      <c r="L162"/>
      <c r="M162"/>
      <c r="N162"/>
      <c r="O162"/>
    </row>
    <row r="163" spans="1:15" ht="12.75" customHeight="1" hidden="1" outlineLevel="1">
      <c r="A163" s="25" t="s">
        <v>185</v>
      </c>
      <c r="B163" t="s">
        <v>186</v>
      </c>
      <c r="C163" s="26">
        <v>500000</v>
      </c>
      <c r="D163" s="28"/>
      <c r="L163"/>
      <c r="M163"/>
      <c r="N163"/>
      <c r="O163"/>
    </row>
    <row r="164" spans="1:15" ht="12.75" customHeight="1" hidden="1" outlineLevel="1">
      <c r="A164" s="25"/>
      <c r="B164" t="s">
        <v>187</v>
      </c>
      <c r="C164" s="26">
        <v>400000</v>
      </c>
      <c r="D164" s="28"/>
      <c r="L164"/>
      <c r="M164"/>
      <c r="N164"/>
      <c r="O164"/>
    </row>
    <row r="165" spans="1:15" ht="12.75" customHeight="1" hidden="1" outlineLevel="1">
      <c r="A165" s="25"/>
      <c r="B165" t="s">
        <v>188</v>
      </c>
      <c r="C165" s="26">
        <v>400000</v>
      </c>
      <c r="D165" s="28"/>
      <c r="L165"/>
      <c r="M165"/>
      <c r="N165"/>
      <c r="O165"/>
    </row>
    <row r="166" spans="1:15" ht="12.75" customHeight="1" hidden="1" outlineLevel="1">
      <c r="A166" s="25"/>
      <c r="B166" t="s">
        <v>189</v>
      </c>
      <c r="C166" s="26">
        <v>200000</v>
      </c>
      <c r="D166" s="28"/>
      <c r="L166"/>
      <c r="M166"/>
      <c r="N166"/>
      <c r="O166"/>
    </row>
    <row r="167" spans="1:15" ht="12.75" customHeight="1" hidden="1" outlineLevel="1">
      <c r="A167" s="25"/>
      <c r="B167" t="s">
        <v>190</v>
      </c>
      <c r="C167" s="26">
        <v>200000</v>
      </c>
      <c r="D167" s="28"/>
      <c r="L167"/>
      <c r="M167"/>
      <c r="N167"/>
      <c r="O167"/>
    </row>
    <row r="168" spans="1:15" ht="12.75" customHeight="1" hidden="1" outlineLevel="1">
      <c r="A168" s="25"/>
      <c r="B168" t="s">
        <v>191</v>
      </c>
      <c r="C168" s="26">
        <v>1994377</v>
      </c>
      <c r="D168" s="28"/>
      <c r="L168"/>
      <c r="M168"/>
      <c r="N168"/>
      <c r="O168"/>
    </row>
    <row r="169" spans="1:15" s="30" customFormat="1" ht="12.75" customHeight="1" hidden="1" outlineLevel="1">
      <c r="A169" s="25"/>
      <c r="B169" t="s">
        <v>192</v>
      </c>
      <c r="C169" s="26">
        <v>200000</v>
      </c>
      <c r="D169" s="29"/>
      <c r="L169" s="31"/>
      <c r="M169" s="31"/>
      <c r="N169" s="31"/>
      <c r="O169" s="31"/>
    </row>
    <row r="170" spans="1:15" s="30" customFormat="1" ht="12.75" customHeight="1" hidden="1" outlineLevel="1">
      <c r="A170" s="25"/>
      <c r="B170" t="s">
        <v>193</v>
      </c>
      <c r="C170" s="26">
        <v>180000</v>
      </c>
      <c r="D170" s="29"/>
      <c r="L170" s="31"/>
      <c r="M170" s="31"/>
      <c r="N170" s="31"/>
      <c r="O170" s="31"/>
    </row>
    <row r="171" spans="1:15" s="30" customFormat="1" ht="12.75" customHeight="1" hidden="1" outlineLevel="1">
      <c r="A171" s="25"/>
      <c r="B171" t="s">
        <v>194</v>
      </c>
      <c r="C171" s="26">
        <v>180000</v>
      </c>
      <c r="D171" s="29"/>
      <c r="L171" s="31"/>
      <c r="M171" s="31"/>
      <c r="N171" s="31"/>
      <c r="O171" s="31"/>
    </row>
    <row r="172" spans="1:15" s="30" customFormat="1" ht="12.75" customHeight="1" hidden="1" outlineLevel="1">
      <c r="A172" s="27"/>
      <c r="B172" t="s">
        <v>195</v>
      </c>
      <c r="C172" s="26">
        <v>3133000</v>
      </c>
      <c r="D172" s="29"/>
      <c r="L172" s="31"/>
      <c r="M172" s="31"/>
      <c r="N172" s="31"/>
      <c r="O172" s="31"/>
    </row>
    <row r="173" spans="1:15" s="30" customFormat="1" ht="12.75" customHeight="1" hidden="1" outlineLevel="1">
      <c r="A173" s="25" t="s">
        <v>196</v>
      </c>
      <c r="B173" t="s">
        <v>197</v>
      </c>
      <c r="C173" s="26">
        <v>271795</v>
      </c>
      <c r="D173" s="29"/>
      <c r="L173" s="31"/>
      <c r="M173" s="31"/>
      <c r="N173" s="31"/>
      <c r="O173" s="31"/>
    </row>
    <row r="174" spans="1:15" s="30" customFormat="1" ht="12.75" customHeight="1" hidden="1" outlineLevel="1">
      <c r="A174" s="25"/>
      <c r="B174" t="s">
        <v>198</v>
      </c>
      <c r="C174" s="26">
        <v>68132</v>
      </c>
      <c r="D174" s="29"/>
      <c r="L174" s="31"/>
      <c r="M174" s="31"/>
      <c r="N174" s="31"/>
      <c r="O174" s="31"/>
    </row>
    <row r="175" spans="1:15" s="30" customFormat="1" ht="12.75" customHeight="1" hidden="1" outlineLevel="1">
      <c r="A175" s="27"/>
      <c r="B175" t="s">
        <v>199</v>
      </c>
      <c r="C175" s="26">
        <v>155000</v>
      </c>
      <c r="D175" s="29"/>
      <c r="L175" s="31"/>
      <c r="M175" s="31"/>
      <c r="N175" s="31"/>
      <c r="O175" s="31"/>
    </row>
    <row r="176" spans="1:15" s="30" customFormat="1" ht="12.75" customHeight="1" hidden="1" outlineLevel="1">
      <c r="A176" s="32" t="s">
        <v>200</v>
      </c>
      <c r="B176" s="32"/>
      <c r="C176" s="33">
        <v>82880563.61</v>
      </c>
      <c r="D176" s="29"/>
      <c r="L176" s="31"/>
      <c r="M176" s="31"/>
      <c r="N176" s="31"/>
      <c r="O176" s="31"/>
    </row>
    <row r="177" ht="12.75" customHeight="1" hidden="1" outlineLevel="1"/>
    <row r="178" ht="12.75" customHeight="1" hidden="1" outlineLevel="1"/>
    <row r="179" spans="1:15" s="30" customFormat="1" ht="12.75" customHeight="1" hidden="1" outlineLevel="1">
      <c r="A179" s="34"/>
      <c r="B179" s="34"/>
      <c r="C179" s="35"/>
      <c r="D179" s="29"/>
      <c r="L179" s="31"/>
      <c r="M179" s="31"/>
      <c r="N179" s="31"/>
      <c r="O179" s="31"/>
    </row>
    <row r="180" spans="1:15" ht="12.75" customHeight="1" collapsed="1">
      <c r="A180" s="21" t="s">
        <v>201</v>
      </c>
      <c r="B180" s="16"/>
      <c r="C180" s="22">
        <f>GETPIVOTDATA("Exp. 2009",'[1]Expenditures by program'!$A$3,"Program","Vets")</f>
        <v>11982558</v>
      </c>
      <c r="D180" s="23"/>
      <c r="L180"/>
      <c r="M180"/>
      <c r="N180"/>
      <c r="O180"/>
    </row>
    <row r="181" spans="1:15" ht="12.75" customHeight="1" hidden="1" outlineLevel="1">
      <c r="A181" s="24" t="s">
        <v>21</v>
      </c>
      <c r="B181" s="24" t="s">
        <v>22</v>
      </c>
      <c r="C181" s="24" t="s">
        <v>23</v>
      </c>
      <c r="D181" s="23"/>
      <c r="L181"/>
      <c r="M181"/>
      <c r="N181"/>
      <c r="O181"/>
    </row>
    <row r="182" spans="1:15" ht="12.75" customHeight="1" hidden="1" outlineLevel="1">
      <c r="A182" s="27" t="s">
        <v>28</v>
      </c>
      <c r="B182" t="s">
        <v>202</v>
      </c>
      <c r="C182" s="26">
        <v>2400000</v>
      </c>
      <c r="D182" s="23"/>
      <c r="L182"/>
      <c r="M182"/>
      <c r="N182"/>
      <c r="O182"/>
    </row>
    <row r="183" spans="1:15" ht="12.75" customHeight="1" hidden="1" outlineLevel="1">
      <c r="A183" s="27" t="s">
        <v>203</v>
      </c>
      <c r="B183" t="s">
        <v>204</v>
      </c>
      <c r="C183" s="26">
        <v>2200000</v>
      </c>
      <c r="D183" s="23"/>
      <c r="L183"/>
      <c r="M183"/>
      <c r="N183"/>
      <c r="O183"/>
    </row>
    <row r="184" spans="1:15" ht="12.75" customHeight="1" hidden="1" outlineLevel="1">
      <c r="A184" s="27" t="s">
        <v>91</v>
      </c>
      <c r="B184" t="s">
        <v>205</v>
      </c>
      <c r="C184" s="26">
        <v>1963153</v>
      </c>
      <c r="D184" s="23"/>
      <c r="L184"/>
      <c r="M184"/>
      <c r="N184"/>
      <c r="O184"/>
    </row>
    <row r="185" spans="1:15" ht="12.75" customHeight="1" hidden="1" outlineLevel="1">
      <c r="A185" s="36" t="s">
        <v>102</v>
      </c>
      <c r="B185" t="s">
        <v>206</v>
      </c>
      <c r="C185" s="26">
        <v>1600000</v>
      </c>
      <c r="D185" s="23"/>
      <c r="L185"/>
      <c r="M185"/>
      <c r="N185"/>
      <c r="O185"/>
    </row>
    <row r="186" spans="1:15" ht="12.75" customHeight="1" hidden="1" outlineLevel="1">
      <c r="A186" s="27"/>
      <c r="B186" t="s">
        <v>207</v>
      </c>
      <c r="C186" s="26">
        <v>2039429</v>
      </c>
      <c r="D186" s="23"/>
      <c r="L186"/>
      <c r="M186"/>
      <c r="N186"/>
      <c r="O186"/>
    </row>
    <row r="187" spans="1:15" ht="12.75" customHeight="1" hidden="1" outlineLevel="1">
      <c r="A187" s="27" t="s">
        <v>137</v>
      </c>
      <c r="B187" t="s">
        <v>208</v>
      </c>
      <c r="C187" s="26">
        <v>1779976</v>
      </c>
      <c r="D187" s="23"/>
      <c r="L187"/>
      <c r="M187"/>
      <c r="N187"/>
      <c r="O187"/>
    </row>
    <row r="188" spans="1:15" ht="12.75" customHeight="1" hidden="1" outlineLevel="1">
      <c r="A188" s="32" t="s">
        <v>200</v>
      </c>
      <c r="B188" s="32"/>
      <c r="C188" s="33">
        <v>11982558</v>
      </c>
      <c r="D188" s="23"/>
      <c r="L188"/>
      <c r="M188"/>
      <c r="N188"/>
      <c r="O188"/>
    </row>
    <row r="189" spans="1:15" ht="12.75" customHeight="1" hidden="1" outlineLevel="1">
      <c r="A189"/>
      <c r="B189"/>
      <c r="C189"/>
      <c r="D189" s="23"/>
      <c r="L189"/>
      <c r="M189"/>
      <c r="N189"/>
      <c r="O189"/>
    </row>
    <row r="190" spans="1:15" ht="12.75" customHeight="1" collapsed="1">
      <c r="A190" s="21" t="s">
        <v>209</v>
      </c>
      <c r="B190" s="16"/>
      <c r="C190" s="37">
        <f>GETPIVOTDATA("Exp. 2009",'[1]Expenditures by program'!$A$3,"Program","Capacity Building")</f>
        <v>4107154.25</v>
      </c>
      <c r="D190" s="23"/>
      <c r="L190"/>
      <c r="M190"/>
      <c r="N190"/>
      <c r="O190"/>
    </row>
    <row r="191" spans="1:15" ht="12.75" customHeight="1" hidden="1" outlineLevel="1">
      <c r="A191" s="21"/>
      <c r="B191" s="16"/>
      <c r="C191" s="38"/>
      <c r="D191" s="23"/>
      <c r="L191"/>
      <c r="M191"/>
      <c r="N191"/>
      <c r="O191"/>
    </row>
    <row r="192" spans="1:15" ht="12.75" customHeight="1" hidden="1" outlineLevel="1">
      <c r="A192" s="24" t="s">
        <v>21</v>
      </c>
      <c r="B192" s="24" t="s">
        <v>22</v>
      </c>
      <c r="C192" s="24" t="s">
        <v>23</v>
      </c>
      <c r="D192" s="23"/>
      <c r="L192"/>
      <c r="M192"/>
      <c r="N192"/>
      <c r="O192"/>
    </row>
    <row r="193" spans="1:15" ht="12.75" customHeight="1" hidden="1" outlineLevel="1">
      <c r="A193" s="25" t="s">
        <v>169</v>
      </c>
      <c r="B193" t="s">
        <v>210</v>
      </c>
      <c r="C193" s="26">
        <v>45494</v>
      </c>
      <c r="D193" s="23"/>
      <c r="L193"/>
      <c r="M193"/>
      <c r="N193"/>
      <c r="O193"/>
    </row>
    <row r="194" spans="1:15" ht="12.75" customHeight="1" hidden="1" outlineLevel="1">
      <c r="A194" s="25"/>
      <c r="B194" t="s">
        <v>211</v>
      </c>
      <c r="C194" s="26">
        <v>44914</v>
      </c>
      <c r="D194" s="23"/>
      <c r="L194"/>
      <c r="M194"/>
      <c r="N194"/>
      <c r="O194"/>
    </row>
    <row r="195" spans="1:15" ht="12.75" customHeight="1" hidden="1" outlineLevel="1">
      <c r="A195" s="25"/>
      <c r="B195" t="s">
        <v>212</v>
      </c>
      <c r="C195" s="26">
        <v>22000</v>
      </c>
      <c r="D195" s="23"/>
      <c r="L195"/>
      <c r="M195"/>
      <c r="N195"/>
      <c r="O195"/>
    </row>
    <row r="196" spans="1:15" ht="12.75" customHeight="1" hidden="1" outlineLevel="1">
      <c r="A196" s="25"/>
      <c r="B196" t="s">
        <v>213</v>
      </c>
      <c r="C196" s="26">
        <v>49996</v>
      </c>
      <c r="D196" s="23"/>
      <c r="L196"/>
      <c r="M196"/>
      <c r="N196"/>
      <c r="O196"/>
    </row>
    <row r="197" spans="1:15" ht="12.75" customHeight="1" hidden="1" outlineLevel="1">
      <c r="A197" s="25"/>
      <c r="B197" t="s">
        <v>214</v>
      </c>
      <c r="C197" s="26">
        <v>32828</v>
      </c>
      <c r="D197" s="23"/>
      <c r="L197"/>
      <c r="M197"/>
      <c r="N197"/>
      <c r="O197"/>
    </row>
    <row r="198" spans="1:15" ht="12.75" customHeight="1" hidden="1" outlineLevel="1">
      <c r="A198" s="25"/>
      <c r="B198" t="s">
        <v>215</v>
      </c>
      <c r="C198" s="26">
        <v>140808</v>
      </c>
      <c r="D198" s="23"/>
      <c r="L198"/>
      <c r="M198"/>
      <c r="N198"/>
      <c r="O198"/>
    </row>
    <row r="199" spans="1:15" ht="12.75" customHeight="1" hidden="1" outlineLevel="1">
      <c r="A199" s="25"/>
      <c r="B199" t="s">
        <v>216</v>
      </c>
      <c r="C199" s="26">
        <v>29907</v>
      </c>
      <c r="D199" s="23"/>
      <c r="L199"/>
      <c r="M199"/>
      <c r="N199"/>
      <c r="O199"/>
    </row>
    <row r="200" spans="1:15" ht="12.75" customHeight="1" hidden="1" outlineLevel="1">
      <c r="A200" s="25"/>
      <c r="B200" t="s">
        <v>217</v>
      </c>
      <c r="C200" s="26">
        <v>48004.25</v>
      </c>
      <c r="D200" s="23"/>
      <c r="L200"/>
      <c r="M200"/>
      <c r="N200"/>
      <c r="O200"/>
    </row>
    <row r="201" spans="1:15" ht="12.75" customHeight="1" hidden="1" outlineLevel="1">
      <c r="A201" s="25"/>
      <c r="B201" t="s">
        <v>218</v>
      </c>
      <c r="C201" s="26">
        <v>50000</v>
      </c>
      <c r="D201" s="23"/>
      <c r="L201"/>
      <c r="M201"/>
      <c r="N201"/>
      <c r="O201"/>
    </row>
    <row r="202" spans="1:15" ht="12.75" customHeight="1" hidden="1" outlineLevel="1">
      <c r="A202" s="25"/>
      <c r="B202" t="s">
        <v>219</v>
      </c>
      <c r="C202" s="26">
        <v>100000</v>
      </c>
      <c r="D202" s="23"/>
      <c r="L202"/>
      <c r="M202"/>
      <c r="N202"/>
      <c r="O202"/>
    </row>
    <row r="203" spans="1:15" ht="12.75" customHeight="1" hidden="1" outlineLevel="1">
      <c r="A203" s="25"/>
      <c r="B203" t="s">
        <v>220</v>
      </c>
      <c r="C203" s="26">
        <v>25802</v>
      </c>
      <c r="D203" s="23"/>
      <c r="L203"/>
      <c r="M203"/>
      <c r="N203"/>
      <c r="O203"/>
    </row>
    <row r="204" spans="1:15" ht="12.75" customHeight="1" hidden="1" outlineLevel="1">
      <c r="A204" s="25"/>
      <c r="B204" t="s">
        <v>221</v>
      </c>
      <c r="C204" s="26">
        <v>72500</v>
      </c>
      <c r="D204" s="23"/>
      <c r="L204"/>
      <c r="M204"/>
      <c r="N204"/>
      <c r="O204"/>
    </row>
    <row r="205" spans="1:15" ht="12.75" customHeight="1" hidden="1" outlineLevel="1">
      <c r="A205" s="25"/>
      <c r="B205" t="s">
        <v>222</v>
      </c>
      <c r="C205" s="26">
        <v>130000</v>
      </c>
      <c r="D205" s="23"/>
      <c r="L205"/>
      <c r="M205"/>
      <c r="N205"/>
      <c r="O205"/>
    </row>
    <row r="206" spans="1:15" ht="12.75" customHeight="1" hidden="1" outlineLevel="1">
      <c r="A206" s="25"/>
      <c r="B206" t="s">
        <v>223</v>
      </c>
      <c r="C206" s="26">
        <v>88068</v>
      </c>
      <c r="D206" s="23"/>
      <c r="L206"/>
      <c r="M206"/>
      <c r="N206"/>
      <c r="O206"/>
    </row>
    <row r="207" spans="1:15" ht="12.75" customHeight="1" hidden="1" outlineLevel="1">
      <c r="A207" s="25"/>
      <c r="B207" t="s">
        <v>224</v>
      </c>
      <c r="C207" s="26">
        <v>34445</v>
      </c>
      <c r="D207" s="23"/>
      <c r="L207"/>
      <c r="M207"/>
      <c r="N207"/>
      <c r="O207"/>
    </row>
    <row r="208" spans="1:15" ht="12.75" customHeight="1" hidden="1" outlineLevel="1">
      <c r="A208" s="25"/>
      <c r="B208" t="s">
        <v>225</v>
      </c>
      <c r="C208" s="26">
        <v>95000</v>
      </c>
      <c r="D208" s="23"/>
      <c r="L208"/>
      <c r="M208"/>
      <c r="N208"/>
      <c r="O208"/>
    </row>
    <row r="209" spans="1:15" ht="12.75" customHeight="1" hidden="1" outlineLevel="1">
      <c r="A209" s="25"/>
      <c r="B209" t="s">
        <v>226</v>
      </c>
      <c r="C209" s="26">
        <v>69738</v>
      </c>
      <c r="D209" s="23"/>
      <c r="L209"/>
      <c r="M209"/>
      <c r="N209"/>
      <c r="O209"/>
    </row>
    <row r="210" spans="1:15" ht="12.75" customHeight="1" hidden="1" outlineLevel="1">
      <c r="A210" s="25"/>
      <c r="B210" t="s">
        <v>227</v>
      </c>
      <c r="C210" s="26">
        <v>100000</v>
      </c>
      <c r="D210" s="23"/>
      <c r="L210"/>
      <c r="M210"/>
      <c r="N210"/>
      <c r="O210"/>
    </row>
    <row r="211" spans="1:15" ht="12.75" customHeight="1" hidden="1" outlineLevel="1">
      <c r="A211" s="25"/>
      <c r="B211" t="s">
        <v>228</v>
      </c>
      <c r="C211" s="26">
        <v>30000</v>
      </c>
      <c r="D211" s="23"/>
      <c r="L211"/>
      <c r="M211"/>
      <c r="N211"/>
      <c r="O211"/>
    </row>
    <row r="212" spans="1:15" ht="12.75" customHeight="1" hidden="1" outlineLevel="1">
      <c r="A212" s="25"/>
      <c r="B212" t="s">
        <v>229</v>
      </c>
      <c r="C212" s="26">
        <v>150000</v>
      </c>
      <c r="D212" s="23"/>
      <c r="L212"/>
      <c r="M212"/>
      <c r="N212"/>
      <c r="O212"/>
    </row>
    <row r="213" spans="1:15" ht="12.75" customHeight="1" hidden="1" outlineLevel="1">
      <c r="A213" s="25"/>
      <c r="B213" t="s">
        <v>230</v>
      </c>
      <c r="C213" s="26">
        <v>100000</v>
      </c>
      <c r="D213" s="23"/>
      <c r="L213"/>
      <c r="M213"/>
      <c r="N213"/>
      <c r="O213"/>
    </row>
    <row r="214" spans="1:15" ht="12.75" customHeight="1" hidden="1" outlineLevel="1">
      <c r="A214" s="25"/>
      <c r="B214" t="s">
        <v>231</v>
      </c>
      <c r="C214" s="26">
        <v>24877</v>
      </c>
      <c r="D214" s="23"/>
      <c r="L214"/>
      <c r="M214"/>
      <c r="N214"/>
      <c r="O214"/>
    </row>
    <row r="215" spans="1:15" ht="12.75" customHeight="1" hidden="1" outlineLevel="1">
      <c r="A215" s="25"/>
      <c r="B215" t="s">
        <v>232</v>
      </c>
      <c r="C215" s="26">
        <v>28119</v>
      </c>
      <c r="D215" s="23"/>
      <c r="L215"/>
      <c r="M215"/>
      <c r="N215"/>
      <c r="O215"/>
    </row>
    <row r="216" spans="1:15" ht="12.75" customHeight="1" hidden="1" outlineLevel="1">
      <c r="A216" s="25"/>
      <c r="B216" t="s">
        <v>233</v>
      </c>
      <c r="C216" s="26">
        <v>71074</v>
      </c>
      <c r="D216" s="23"/>
      <c r="L216"/>
      <c r="M216"/>
      <c r="N216"/>
      <c r="O216"/>
    </row>
    <row r="217" spans="1:15" ht="12.75" customHeight="1" hidden="1" outlineLevel="1">
      <c r="A217" s="25"/>
      <c r="B217" t="s">
        <v>234</v>
      </c>
      <c r="C217" s="26">
        <v>77517</v>
      </c>
      <c r="D217" s="23"/>
      <c r="L217"/>
      <c r="M217"/>
      <c r="N217"/>
      <c r="O217"/>
    </row>
    <row r="218" spans="1:15" ht="12.75" customHeight="1" hidden="1" outlineLevel="1">
      <c r="A218" s="25"/>
      <c r="B218" t="s">
        <v>235</v>
      </c>
      <c r="C218" s="26">
        <v>50000</v>
      </c>
      <c r="D218" s="23"/>
      <c r="L218"/>
      <c r="M218"/>
      <c r="N218"/>
      <c r="O218"/>
    </row>
    <row r="219" spans="1:15" ht="12.75" customHeight="1" hidden="1" outlineLevel="1">
      <c r="A219" s="25"/>
      <c r="B219" t="s">
        <v>236</v>
      </c>
      <c r="C219" s="26">
        <v>122676</v>
      </c>
      <c r="D219" s="23"/>
      <c r="L219"/>
      <c r="M219"/>
      <c r="N219"/>
      <c r="O219"/>
    </row>
    <row r="220" spans="1:15" ht="12.75" customHeight="1" hidden="1" outlineLevel="1">
      <c r="A220" s="25"/>
      <c r="B220" t="s">
        <v>237</v>
      </c>
      <c r="C220" s="26">
        <v>50000</v>
      </c>
      <c r="D220" s="23"/>
      <c r="L220"/>
      <c r="M220"/>
      <c r="N220"/>
      <c r="O220"/>
    </row>
    <row r="221" spans="1:15" ht="12.75" customHeight="1" hidden="1" outlineLevel="1">
      <c r="A221" s="25"/>
      <c r="B221" t="s">
        <v>238</v>
      </c>
      <c r="C221" s="26">
        <v>39920</v>
      </c>
      <c r="D221" s="23"/>
      <c r="L221"/>
      <c r="M221"/>
      <c r="N221"/>
      <c r="O221"/>
    </row>
    <row r="222" spans="1:15" ht="12.75" customHeight="1" hidden="1" outlineLevel="1">
      <c r="A222" s="25"/>
      <c r="B222" t="s">
        <v>239</v>
      </c>
      <c r="C222" s="26">
        <v>50000</v>
      </c>
      <c r="D222" s="23"/>
      <c r="L222"/>
      <c r="M222"/>
      <c r="N222"/>
      <c r="O222"/>
    </row>
    <row r="223" spans="1:15" ht="12.75" customHeight="1" hidden="1" outlineLevel="1">
      <c r="A223" s="25"/>
      <c r="B223" t="s">
        <v>240</v>
      </c>
      <c r="C223" s="26">
        <v>23021</v>
      </c>
      <c r="D223" s="23"/>
      <c r="L223"/>
      <c r="M223"/>
      <c r="N223"/>
      <c r="O223"/>
    </row>
    <row r="224" spans="1:15" ht="12.75" customHeight="1" hidden="1" outlineLevel="1">
      <c r="A224" s="25"/>
      <c r="B224" t="s">
        <v>241</v>
      </c>
      <c r="C224" s="26">
        <v>86115</v>
      </c>
      <c r="D224" s="23"/>
      <c r="L224"/>
      <c r="M224"/>
      <c r="N224"/>
      <c r="O224"/>
    </row>
    <row r="225" spans="1:15" ht="12.75" customHeight="1" hidden="1" outlineLevel="1">
      <c r="A225" s="25"/>
      <c r="B225" t="s">
        <v>242</v>
      </c>
      <c r="C225" s="26">
        <v>110923</v>
      </c>
      <c r="D225" s="23"/>
      <c r="L225"/>
      <c r="M225"/>
      <c r="N225"/>
      <c r="O225"/>
    </row>
    <row r="226" spans="1:15" ht="12.75" customHeight="1" hidden="1" outlineLevel="1">
      <c r="A226" s="25"/>
      <c r="B226" t="s">
        <v>243</v>
      </c>
      <c r="C226" s="26">
        <v>43500</v>
      </c>
      <c r="D226" s="23"/>
      <c r="L226"/>
      <c r="M226"/>
      <c r="N226"/>
      <c r="O226"/>
    </row>
    <row r="227" spans="1:15" ht="12.75" customHeight="1" hidden="1" outlineLevel="1">
      <c r="A227" s="25"/>
      <c r="B227" t="s">
        <v>244</v>
      </c>
      <c r="C227" s="26">
        <v>28749</v>
      </c>
      <c r="D227" s="23"/>
      <c r="L227"/>
      <c r="M227"/>
      <c r="N227"/>
      <c r="O227"/>
    </row>
    <row r="228" spans="1:15" ht="12.75" customHeight="1" hidden="1" outlineLevel="1">
      <c r="A228" s="25"/>
      <c r="B228" t="s">
        <v>245</v>
      </c>
      <c r="C228" s="26">
        <v>25000</v>
      </c>
      <c r="D228" s="23"/>
      <c r="L228"/>
      <c r="M228"/>
      <c r="N228"/>
      <c r="O228"/>
    </row>
    <row r="229" spans="1:15" ht="12.75" customHeight="1" hidden="1" outlineLevel="1">
      <c r="A229" s="25"/>
      <c r="B229" t="s">
        <v>246</v>
      </c>
      <c r="C229" s="26">
        <v>102000</v>
      </c>
      <c r="D229" s="23"/>
      <c r="L229"/>
      <c r="M229"/>
      <c r="N229"/>
      <c r="O229"/>
    </row>
    <row r="230" spans="1:15" ht="12.75" customHeight="1" hidden="1" outlineLevel="1">
      <c r="A230" s="25"/>
      <c r="B230" t="s">
        <v>247</v>
      </c>
      <c r="C230" s="26">
        <v>110000</v>
      </c>
      <c r="D230" s="23"/>
      <c r="L230"/>
      <c r="M230"/>
      <c r="N230"/>
      <c r="O230"/>
    </row>
    <row r="231" spans="1:15" ht="12.75" customHeight="1" hidden="1" outlineLevel="1">
      <c r="A231" s="25"/>
      <c r="B231" t="s">
        <v>248</v>
      </c>
      <c r="C231" s="26">
        <v>50000</v>
      </c>
      <c r="D231" s="23"/>
      <c r="L231"/>
      <c r="M231"/>
      <c r="N231"/>
      <c r="O231"/>
    </row>
    <row r="232" spans="1:15" ht="12.75" customHeight="1" hidden="1" outlineLevel="1">
      <c r="A232" s="25"/>
      <c r="B232" t="s">
        <v>249</v>
      </c>
      <c r="C232" s="26">
        <v>30000</v>
      </c>
      <c r="D232" s="23"/>
      <c r="L232"/>
      <c r="M232"/>
      <c r="N232"/>
      <c r="O232"/>
    </row>
    <row r="233" spans="1:15" ht="12.75" customHeight="1" hidden="1" outlineLevel="1">
      <c r="A233" s="25"/>
      <c r="B233" t="s">
        <v>250</v>
      </c>
      <c r="C233" s="26">
        <v>66000</v>
      </c>
      <c r="D233" s="23"/>
      <c r="L233"/>
      <c r="M233"/>
      <c r="N233"/>
      <c r="O233"/>
    </row>
    <row r="234" spans="1:15" ht="12.75" customHeight="1" hidden="1" outlineLevel="1">
      <c r="A234" s="25"/>
      <c r="B234" t="s">
        <v>251</v>
      </c>
      <c r="C234" s="26">
        <v>79648</v>
      </c>
      <c r="D234" s="23"/>
      <c r="L234"/>
      <c r="M234"/>
      <c r="N234"/>
      <c r="O234"/>
    </row>
    <row r="235" spans="1:15" ht="12.75" customHeight="1" hidden="1" outlineLevel="1">
      <c r="A235" s="25"/>
      <c r="B235" t="s">
        <v>252</v>
      </c>
      <c r="C235" s="26">
        <v>482234</v>
      </c>
      <c r="D235" s="23"/>
      <c r="L235"/>
      <c r="M235"/>
      <c r="N235"/>
      <c r="O235"/>
    </row>
    <row r="236" spans="1:15" ht="12.75" customHeight="1" hidden="1" outlineLevel="1">
      <c r="A236" s="25"/>
      <c r="B236" t="s">
        <v>253</v>
      </c>
      <c r="C236" s="26">
        <v>150000</v>
      </c>
      <c r="D236" s="23"/>
      <c r="L236"/>
      <c r="M236"/>
      <c r="N236"/>
      <c r="O236"/>
    </row>
    <row r="237" spans="1:15" ht="12.75" customHeight="1" hidden="1" outlineLevel="1">
      <c r="A237" s="25"/>
      <c r="B237" t="s">
        <v>254</v>
      </c>
      <c r="C237" s="26">
        <v>30000</v>
      </c>
      <c r="D237" s="23"/>
      <c r="L237"/>
      <c r="M237"/>
      <c r="N237"/>
      <c r="O237"/>
    </row>
    <row r="238" spans="1:15" ht="12.75" customHeight="1" hidden="1" outlineLevel="1">
      <c r="A238" s="25"/>
      <c r="B238" t="s">
        <v>255</v>
      </c>
      <c r="C238" s="26">
        <v>150000</v>
      </c>
      <c r="D238" s="23"/>
      <c r="L238"/>
      <c r="M238"/>
      <c r="N238"/>
      <c r="O238"/>
    </row>
    <row r="239" spans="1:15" ht="12.75" customHeight="1" hidden="1" outlineLevel="1">
      <c r="A239" s="25"/>
      <c r="B239" t="s">
        <v>256</v>
      </c>
      <c r="C239" s="26">
        <v>88274</v>
      </c>
      <c r="D239" s="23"/>
      <c r="L239"/>
      <c r="M239"/>
      <c r="N239"/>
      <c r="O239"/>
    </row>
    <row r="240" spans="1:15" ht="12.75" customHeight="1" hidden="1" outlineLevel="1">
      <c r="A240" s="25"/>
      <c r="B240" t="s">
        <v>257</v>
      </c>
      <c r="C240" s="26">
        <v>50000</v>
      </c>
      <c r="D240" s="23"/>
      <c r="L240"/>
      <c r="M240"/>
      <c r="N240"/>
      <c r="O240"/>
    </row>
    <row r="241" spans="1:15" ht="12.75" customHeight="1" hidden="1" outlineLevel="1">
      <c r="A241" s="25"/>
      <c r="B241" t="s">
        <v>258</v>
      </c>
      <c r="C241" s="26">
        <v>55655</v>
      </c>
      <c r="D241" s="23"/>
      <c r="L241"/>
      <c r="M241"/>
      <c r="N241"/>
      <c r="O241"/>
    </row>
    <row r="242" spans="1:15" ht="12.75" customHeight="1" hidden="1" outlineLevel="1">
      <c r="A242" s="25"/>
      <c r="B242" t="s">
        <v>259</v>
      </c>
      <c r="C242" s="26">
        <v>28000</v>
      </c>
      <c r="D242" s="23"/>
      <c r="L242"/>
      <c r="M242"/>
      <c r="N242"/>
      <c r="O242"/>
    </row>
    <row r="243" spans="1:15" ht="12.75" customHeight="1" hidden="1" outlineLevel="1">
      <c r="A243" s="25"/>
      <c r="B243" t="s">
        <v>260</v>
      </c>
      <c r="C243" s="26">
        <v>100000</v>
      </c>
      <c r="D243" s="23"/>
      <c r="L243"/>
      <c r="M243"/>
      <c r="N243"/>
      <c r="O243"/>
    </row>
    <row r="244" spans="1:15" ht="12.75" customHeight="1" hidden="1" outlineLevel="1">
      <c r="A244" s="25"/>
      <c r="B244" t="s">
        <v>261</v>
      </c>
      <c r="C244" s="26">
        <v>114285</v>
      </c>
      <c r="D244" s="23"/>
      <c r="L244"/>
      <c r="M244"/>
      <c r="N244"/>
      <c r="O244"/>
    </row>
    <row r="245" spans="1:15" ht="12.75" customHeight="1" hidden="1" outlineLevel="1">
      <c r="A245" s="25"/>
      <c r="B245" t="s">
        <v>262</v>
      </c>
      <c r="C245" s="26">
        <v>50000</v>
      </c>
      <c r="D245" s="23"/>
      <c r="L245"/>
      <c r="M245"/>
      <c r="N245"/>
      <c r="O245"/>
    </row>
    <row r="246" spans="1:15" ht="12.75" customHeight="1" hidden="1" outlineLevel="1">
      <c r="A246" s="25"/>
      <c r="B246" t="s">
        <v>263</v>
      </c>
      <c r="C246" s="26">
        <v>60954</v>
      </c>
      <c r="D246" s="23"/>
      <c r="L246"/>
      <c r="M246"/>
      <c r="N246"/>
      <c r="O246"/>
    </row>
    <row r="247" spans="1:15" ht="12.75" customHeight="1" hidden="1" outlineLevel="1">
      <c r="A247" s="25"/>
      <c r="B247" t="s">
        <v>264</v>
      </c>
      <c r="C247" s="26">
        <v>9109</v>
      </c>
      <c r="D247" s="23"/>
      <c r="L247"/>
      <c r="M247"/>
      <c r="N247"/>
      <c r="O247"/>
    </row>
    <row r="248" spans="1:15" ht="12.75" customHeight="1" hidden="1" outlineLevel="1">
      <c r="A248" s="27"/>
      <c r="B248" t="s">
        <v>265</v>
      </c>
      <c r="C248" s="26">
        <v>10000</v>
      </c>
      <c r="D248" s="23"/>
      <c r="L248"/>
      <c r="M248"/>
      <c r="N248"/>
      <c r="O248"/>
    </row>
    <row r="249" spans="1:15" ht="12.75" customHeight="1" hidden="1" outlineLevel="1">
      <c r="A249" s="32" t="s">
        <v>200</v>
      </c>
      <c r="B249" s="32"/>
      <c r="C249" s="33">
        <v>4107154.25</v>
      </c>
      <c r="D249" s="23"/>
      <c r="L249"/>
      <c r="M249"/>
      <c r="N249"/>
      <c r="O249"/>
    </row>
    <row r="250" spans="1:15" ht="12.75" customHeight="1" hidden="1" outlineLevel="1">
      <c r="A250" s="25"/>
      <c r="B250"/>
      <c r="C250" s="26"/>
      <c r="D250" s="23"/>
      <c r="L250"/>
      <c r="M250"/>
      <c r="N250"/>
      <c r="O250"/>
    </row>
    <row r="251" spans="1:15" ht="12.75" customHeight="1">
      <c r="A251" s="39" t="s">
        <v>266</v>
      </c>
      <c r="B251" s="16"/>
      <c r="C251" s="20"/>
      <c r="D251" s="60">
        <f>C24+C25+C26+C180+C190</f>
        <v>108309916.57000002</v>
      </c>
      <c r="L251"/>
      <c r="M251"/>
      <c r="N251"/>
      <c r="O251"/>
    </row>
    <row r="252" spans="1:15" ht="12.75" customHeight="1">
      <c r="A252" s="19"/>
      <c r="B252" s="19"/>
      <c r="L252"/>
      <c r="M252"/>
      <c r="N252"/>
      <c r="O252"/>
    </row>
    <row r="253" spans="1:15" ht="12.75" customHeight="1" collapsed="1">
      <c r="A253" s="1" t="s">
        <v>267</v>
      </c>
      <c r="C253" s="40">
        <f>GETPIVOTDATA("Reserved",'[1]Expenditures by program'!$I$11,"Program","Housing Development")</f>
        <v>36120699.37</v>
      </c>
      <c r="D253" s="41"/>
      <c r="L253"/>
      <c r="M253"/>
      <c r="N253"/>
      <c r="O253"/>
    </row>
    <row r="254" spans="1:15" ht="12.75" customHeight="1" hidden="1" outlineLevel="1">
      <c r="A254" s="24" t="s">
        <v>21</v>
      </c>
      <c r="B254" s="24" t="s">
        <v>22</v>
      </c>
      <c r="C254" s="24" t="s">
        <v>268</v>
      </c>
      <c r="L254"/>
      <c r="M254"/>
      <c r="N254"/>
      <c r="O254"/>
    </row>
    <row r="255" spans="1:15" ht="12.75" customHeight="1" hidden="1" outlineLevel="1">
      <c r="A255" s="25" t="s">
        <v>28</v>
      </c>
      <c r="B255" t="s">
        <v>33</v>
      </c>
      <c r="C255" s="26">
        <v>67437.12</v>
      </c>
      <c r="D255"/>
      <c r="L255"/>
      <c r="M255"/>
      <c r="N255"/>
      <c r="O255"/>
    </row>
    <row r="256" spans="1:15" ht="12.75" customHeight="1" hidden="1" outlineLevel="1">
      <c r="A256" s="25"/>
      <c r="B256" t="s">
        <v>38</v>
      </c>
      <c r="C256" s="26">
        <v>-1420000</v>
      </c>
      <c r="D256"/>
      <c r="L256"/>
      <c r="M256"/>
      <c r="N256"/>
      <c r="O256"/>
    </row>
    <row r="257" spans="1:15" ht="12.75" customHeight="1" hidden="1" outlineLevel="1">
      <c r="A257" s="27"/>
      <c r="B257" t="s">
        <v>269</v>
      </c>
      <c r="C257" s="26">
        <v>465000</v>
      </c>
      <c r="D257"/>
      <c r="L257"/>
      <c r="M257"/>
      <c r="N257"/>
      <c r="O257"/>
    </row>
    <row r="258" spans="1:15" ht="12.75" customHeight="1" hidden="1" outlineLevel="1">
      <c r="A258" s="27" t="s">
        <v>43</v>
      </c>
      <c r="B258" t="s">
        <v>270</v>
      </c>
      <c r="C258" s="26">
        <v>2070000</v>
      </c>
      <c r="D258" s="23"/>
      <c r="L258"/>
      <c r="M258"/>
      <c r="N258"/>
      <c r="O258"/>
    </row>
    <row r="259" spans="1:15" ht="12.75" customHeight="1" hidden="1" outlineLevel="1">
      <c r="A259" s="25" t="s">
        <v>49</v>
      </c>
      <c r="B259" t="s">
        <v>271</v>
      </c>
      <c r="C259" s="26">
        <v>1773.37</v>
      </c>
      <c r="D259" s="23"/>
      <c r="L259"/>
      <c r="M259"/>
      <c r="N259"/>
      <c r="O259"/>
    </row>
    <row r="260" spans="1:15" ht="12.75" customHeight="1" hidden="1" outlineLevel="1">
      <c r="A260" s="25"/>
      <c r="B260" t="s">
        <v>50</v>
      </c>
      <c r="C260" s="26">
        <v>86421.68</v>
      </c>
      <c r="D260" s="23"/>
      <c r="L260"/>
      <c r="M260"/>
      <c r="N260"/>
      <c r="O260"/>
    </row>
    <row r="261" spans="1:15" ht="12.75" customHeight="1" hidden="1" outlineLevel="1">
      <c r="A261" s="25"/>
      <c r="B261" t="s">
        <v>51</v>
      </c>
      <c r="C261" s="26">
        <v>74458.93</v>
      </c>
      <c r="D261" s="23"/>
      <c r="L261"/>
      <c r="M261"/>
      <c r="N261"/>
      <c r="O261"/>
    </row>
    <row r="262" spans="1:15" ht="12.75" customHeight="1" hidden="1" outlineLevel="1">
      <c r="A262" s="25"/>
      <c r="B262" t="s">
        <v>52</v>
      </c>
      <c r="C262" s="26">
        <v>6551.909999999996</v>
      </c>
      <c r="D262" s="23"/>
      <c r="L262"/>
      <c r="M262"/>
      <c r="N262"/>
      <c r="O262"/>
    </row>
    <row r="263" spans="1:15" ht="12.75" customHeight="1" hidden="1" outlineLevel="1">
      <c r="A263" s="25"/>
      <c r="B263" t="s">
        <v>53</v>
      </c>
      <c r="C263" s="26">
        <v>77883.29000000001</v>
      </c>
      <c r="D263" s="23"/>
      <c r="L263"/>
      <c r="M263"/>
      <c r="N263"/>
      <c r="O263"/>
    </row>
    <row r="264" spans="1:15" ht="12.75" customHeight="1" hidden="1" outlineLevel="1">
      <c r="A264" s="27"/>
      <c r="B264" t="s">
        <v>54</v>
      </c>
      <c r="C264" s="26">
        <v>64831.95999999999</v>
      </c>
      <c r="D264" s="23"/>
      <c r="L264"/>
      <c r="M264"/>
      <c r="N264"/>
      <c r="O264"/>
    </row>
    <row r="265" spans="1:15" ht="12.75" customHeight="1" hidden="1" outlineLevel="1">
      <c r="A265" s="25" t="s">
        <v>58</v>
      </c>
      <c r="B265" t="s">
        <v>272</v>
      </c>
      <c r="C265" s="26">
        <v>778125</v>
      </c>
      <c r="D265" s="23"/>
      <c r="L265"/>
      <c r="M265"/>
      <c r="N265"/>
      <c r="O265"/>
    </row>
    <row r="266" spans="1:15" ht="12.75" customHeight="1" hidden="1" outlineLevel="1">
      <c r="A266" s="25"/>
      <c r="B266" t="s">
        <v>61</v>
      </c>
      <c r="C266" s="26">
        <v>200000</v>
      </c>
      <c r="D266" s="23"/>
      <c r="L266"/>
      <c r="M266"/>
      <c r="N266"/>
      <c r="O266"/>
    </row>
    <row r="267" spans="1:15" ht="12.75" customHeight="1" hidden="1" outlineLevel="1">
      <c r="A267" s="25"/>
      <c r="B267" t="s">
        <v>273</v>
      </c>
      <c r="C267" s="26">
        <v>1027500</v>
      </c>
      <c r="D267" s="23"/>
      <c r="L267"/>
      <c r="M267"/>
      <c r="N267"/>
      <c r="O267"/>
    </row>
    <row r="268" spans="1:15" ht="12.75" customHeight="1" hidden="1" outlineLevel="1">
      <c r="A268" s="25"/>
      <c r="B268" t="s">
        <v>63</v>
      </c>
      <c r="C268" s="26">
        <v>50000</v>
      </c>
      <c r="D268" s="23"/>
      <c r="L268"/>
      <c r="M268"/>
      <c r="N268"/>
      <c r="O268"/>
    </row>
    <row r="269" spans="1:15" ht="12.75" customHeight="1" hidden="1" outlineLevel="1">
      <c r="A269" s="25"/>
      <c r="B269" t="s">
        <v>64</v>
      </c>
      <c r="C269" s="26">
        <v>31087</v>
      </c>
      <c r="D269" s="23"/>
      <c r="L269"/>
      <c r="M269"/>
      <c r="N269"/>
      <c r="O269"/>
    </row>
    <row r="270" spans="1:15" ht="12.75" customHeight="1" hidden="1" outlineLevel="1">
      <c r="A270" s="25"/>
      <c r="B270" t="s">
        <v>65</v>
      </c>
      <c r="C270" s="26">
        <v>52124</v>
      </c>
      <c r="D270" s="23"/>
      <c r="L270"/>
      <c r="M270"/>
      <c r="N270"/>
      <c r="O270"/>
    </row>
    <row r="271" spans="1:15" ht="12.75" customHeight="1" hidden="1" outlineLevel="1">
      <c r="A271" s="27"/>
      <c r="B271" t="s">
        <v>71</v>
      </c>
      <c r="C271" s="26">
        <v>200000</v>
      </c>
      <c r="D271" s="23"/>
      <c r="L271"/>
      <c r="M271"/>
      <c r="N271"/>
      <c r="O271"/>
    </row>
    <row r="272" spans="1:15" ht="12.75" customHeight="1" hidden="1" outlineLevel="1">
      <c r="A272" s="25" t="s">
        <v>74</v>
      </c>
      <c r="B272" t="s">
        <v>77</v>
      </c>
      <c r="C272" s="26">
        <v>200000</v>
      </c>
      <c r="D272" s="23"/>
      <c r="L272"/>
      <c r="M272"/>
      <c r="N272"/>
      <c r="O272"/>
    </row>
    <row r="273" spans="1:15" ht="12.75" customHeight="1" hidden="1" outlineLevel="1">
      <c r="A273" s="25"/>
      <c r="B273" t="s">
        <v>80</v>
      </c>
      <c r="C273" s="26">
        <v>20000</v>
      </c>
      <c r="D273" s="23"/>
      <c r="L273"/>
      <c r="M273"/>
      <c r="N273"/>
      <c r="O273"/>
    </row>
    <row r="274" spans="1:15" ht="12.75" customHeight="1" hidden="1" outlineLevel="1">
      <c r="A274" s="25"/>
      <c r="B274" t="s">
        <v>81</v>
      </c>
      <c r="C274" s="26">
        <v>4545000</v>
      </c>
      <c r="D274" s="23"/>
      <c r="L274"/>
      <c r="M274"/>
      <c r="N274"/>
      <c r="O274"/>
    </row>
    <row r="275" spans="1:15" ht="12.75" customHeight="1" hidden="1" outlineLevel="1">
      <c r="A275" s="27"/>
      <c r="B275" t="s">
        <v>274</v>
      </c>
      <c r="C275" s="26">
        <v>200000</v>
      </c>
      <c r="D275" s="23"/>
      <c r="L275"/>
      <c r="M275"/>
      <c r="N275"/>
      <c r="O275"/>
    </row>
    <row r="276" spans="1:15" ht="12.75" customHeight="1" hidden="1" outlineLevel="1">
      <c r="A276" s="27" t="s">
        <v>91</v>
      </c>
      <c r="B276" t="s">
        <v>275</v>
      </c>
      <c r="C276" s="26">
        <v>200000</v>
      </c>
      <c r="D276" s="23"/>
      <c r="L276"/>
      <c r="M276"/>
      <c r="N276"/>
      <c r="O276"/>
    </row>
    <row r="277" spans="1:15" ht="12.75" customHeight="1" hidden="1" outlineLevel="1">
      <c r="A277" s="27" t="s">
        <v>102</v>
      </c>
      <c r="B277" t="s">
        <v>276</v>
      </c>
      <c r="C277" s="26">
        <v>1279619</v>
      </c>
      <c r="D277" s="23"/>
      <c r="L277"/>
      <c r="M277"/>
      <c r="N277"/>
      <c r="O277"/>
    </row>
    <row r="278" spans="1:15" ht="12.75" customHeight="1" hidden="1" outlineLevel="1">
      <c r="A278" s="25" t="s">
        <v>104</v>
      </c>
      <c r="B278" t="s">
        <v>110</v>
      </c>
      <c r="C278" s="26">
        <v>40000</v>
      </c>
      <c r="D278" s="23"/>
      <c r="L278"/>
      <c r="M278"/>
      <c r="N278"/>
      <c r="O278"/>
    </row>
    <row r="279" spans="1:15" ht="12.75" customHeight="1" hidden="1" outlineLevel="1">
      <c r="A279" s="25"/>
      <c r="B279" t="s">
        <v>114</v>
      </c>
      <c r="C279" s="26">
        <v>51342</v>
      </c>
      <c r="D279" s="23"/>
      <c r="L279"/>
      <c r="M279"/>
      <c r="N279"/>
      <c r="O279"/>
    </row>
    <row r="280" spans="1:15" ht="12.75" customHeight="1" hidden="1" outlineLevel="1">
      <c r="A280" s="25"/>
      <c r="B280" t="s">
        <v>116</v>
      </c>
      <c r="C280" s="26">
        <v>288028.64</v>
      </c>
      <c r="D280" s="23"/>
      <c r="L280"/>
      <c r="M280"/>
      <c r="N280"/>
      <c r="O280"/>
    </row>
    <row r="281" spans="1:15" ht="12.75" customHeight="1" hidden="1" outlineLevel="1">
      <c r="A281" s="25"/>
      <c r="B281" t="s">
        <v>277</v>
      </c>
      <c r="C281" s="26">
        <v>518491</v>
      </c>
      <c r="D281" s="23"/>
      <c r="L281"/>
      <c r="M281"/>
      <c r="N281"/>
      <c r="O281"/>
    </row>
    <row r="282" spans="1:15" ht="12.75" customHeight="1" hidden="1" outlineLevel="1">
      <c r="A282" s="27"/>
      <c r="B282" t="s">
        <v>109</v>
      </c>
      <c r="C282" s="26">
        <v>696147.75</v>
      </c>
      <c r="D282" s="23"/>
      <c r="L282"/>
      <c r="M282"/>
      <c r="N282"/>
      <c r="O282"/>
    </row>
    <row r="283" spans="1:15" ht="12.75" customHeight="1" hidden="1" outlineLevel="1">
      <c r="A283" s="25" t="s">
        <v>123</v>
      </c>
      <c r="B283" t="s">
        <v>124</v>
      </c>
      <c r="C283" s="26">
        <v>401796</v>
      </c>
      <c r="D283" s="23"/>
      <c r="L283"/>
      <c r="M283"/>
      <c r="N283"/>
      <c r="O283"/>
    </row>
    <row r="284" spans="1:15" ht="12.75" customHeight="1" hidden="1" outlineLevel="1">
      <c r="A284" s="27"/>
      <c r="B284" t="s">
        <v>125</v>
      </c>
      <c r="C284" s="26">
        <v>200000</v>
      </c>
      <c r="D284" s="23"/>
      <c r="L284"/>
      <c r="M284"/>
      <c r="N284"/>
      <c r="O284"/>
    </row>
    <row r="285" spans="1:15" ht="12.75" customHeight="1" hidden="1" outlineLevel="1">
      <c r="A285" s="27" t="s">
        <v>130</v>
      </c>
      <c r="B285" t="s">
        <v>134</v>
      </c>
      <c r="C285" s="26">
        <v>100064</v>
      </c>
      <c r="D285" s="23"/>
      <c r="L285"/>
      <c r="M285"/>
      <c r="N285"/>
      <c r="O285"/>
    </row>
    <row r="286" spans="1:15" ht="12.75" customHeight="1" hidden="1" outlineLevel="1">
      <c r="A286" s="25" t="s">
        <v>137</v>
      </c>
      <c r="B286" t="s">
        <v>278</v>
      </c>
      <c r="C286" s="26">
        <v>400000</v>
      </c>
      <c r="D286" s="23"/>
      <c r="L286"/>
      <c r="M286"/>
      <c r="N286"/>
      <c r="O286"/>
    </row>
    <row r="287" spans="1:15" ht="12.75" customHeight="1" hidden="1" outlineLevel="1">
      <c r="A287" s="25"/>
      <c r="B287" t="s">
        <v>143</v>
      </c>
      <c r="C287" s="26">
        <v>2689695</v>
      </c>
      <c r="D287" s="23"/>
      <c r="L287"/>
      <c r="M287"/>
      <c r="N287"/>
      <c r="O287"/>
    </row>
    <row r="288" spans="1:15" ht="12.75" customHeight="1" hidden="1" outlineLevel="1">
      <c r="A288" s="25"/>
      <c r="B288" t="s">
        <v>279</v>
      </c>
      <c r="C288" s="26">
        <v>1023750</v>
      </c>
      <c r="D288" s="23"/>
      <c r="L288"/>
      <c r="M288"/>
      <c r="N288"/>
      <c r="O288"/>
    </row>
    <row r="289" spans="1:15" ht="12.75" customHeight="1" hidden="1" outlineLevel="1">
      <c r="A289" s="25"/>
      <c r="B289" t="s">
        <v>147</v>
      </c>
      <c r="C289" s="26">
        <v>282471</v>
      </c>
      <c r="D289" s="23"/>
      <c r="L289"/>
      <c r="M289"/>
      <c r="N289"/>
      <c r="O289"/>
    </row>
    <row r="290" spans="1:15" ht="12.75" customHeight="1" hidden="1" outlineLevel="1">
      <c r="A290" s="25"/>
      <c r="B290" t="s">
        <v>149</v>
      </c>
      <c r="C290" s="26">
        <v>40000</v>
      </c>
      <c r="D290" s="23"/>
      <c r="L290"/>
      <c r="M290"/>
      <c r="N290"/>
      <c r="O290"/>
    </row>
    <row r="291" spans="1:15" ht="12.75" customHeight="1" hidden="1" outlineLevel="1">
      <c r="A291" s="25"/>
      <c r="B291" t="s">
        <v>280</v>
      </c>
      <c r="C291" s="26">
        <v>3500000</v>
      </c>
      <c r="D291" s="23"/>
      <c r="L291"/>
      <c r="M291"/>
      <c r="N291"/>
      <c r="O291"/>
    </row>
    <row r="292" spans="1:15" ht="12.75" customHeight="1" hidden="1" outlineLevel="1">
      <c r="A292" s="25"/>
      <c r="B292" t="s">
        <v>155</v>
      </c>
      <c r="C292" s="26">
        <v>403200</v>
      </c>
      <c r="D292" s="23"/>
      <c r="L292"/>
      <c r="M292"/>
      <c r="N292"/>
      <c r="O292"/>
    </row>
    <row r="293" spans="1:15" ht="12.75" customHeight="1" hidden="1" outlineLevel="1">
      <c r="A293" s="25"/>
      <c r="B293" t="s">
        <v>281</v>
      </c>
      <c r="C293" s="26">
        <v>1251340</v>
      </c>
      <c r="D293" s="23"/>
      <c r="L293"/>
      <c r="M293"/>
      <c r="N293"/>
      <c r="O293"/>
    </row>
    <row r="294" spans="1:15" ht="12.75" customHeight="1" hidden="1" outlineLevel="1">
      <c r="A294" s="25"/>
      <c r="B294" t="s">
        <v>282</v>
      </c>
      <c r="C294" s="26">
        <v>1157500</v>
      </c>
      <c r="D294" s="23"/>
      <c r="L294"/>
      <c r="M294"/>
      <c r="N294"/>
      <c r="O294"/>
    </row>
    <row r="295" spans="1:15" ht="12.75" customHeight="1" hidden="1" outlineLevel="1">
      <c r="A295" s="25"/>
      <c r="B295" t="s">
        <v>283</v>
      </c>
      <c r="C295" s="26">
        <v>1517239</v>
      </c>
      <c r="D295" s="23"/>
      <c r="L295"/>
      <c r="M295"/>
      <c r="N295"/>
      <c r="O295"/>
    </row>
    <row r="296" spans="1:15" ht="12.75" customHeight="1" hidden="1" outlineLevel="1">
      <c r="A296" s="25"/>
      <c r="B296" t="s">
        <v>284</v>
      </c>
      <c r="C296" s="26">
        <v>2857017</v>
      </c>
      <c r="D296" s="23"/>
      <c r="L296"/>
      <c r="M296"/>
      <c r="N296"/>
      <c r="O296"/>
    </row>
    <row r="297" spans="1:15" ht="12.75" customHeight="1" hidden="1" outlineLevel="1">
      <c r="A297" s="25"/>
      <c r="B297" t="s">
        <v>285</v>
      </c>
      <c r="C297" s="26">
        <v>1988711</v>
      </c>
      <c r="D297" s="23"/>
      <c r="L297"/>
      <c r="M297"/>
      <c r="N297"/>
      <c r="O297"/>
    </row>
    <row r="298" spans="1:15" ht="12.75" customHeight="1" hidden="1" outlineLevel="1">
      <c r="A298" s="27"/>
      <c r="B298" t="s">
        <v>286</v>
      </c>
      <c r="C298" s="26">
        <v>1260000</v>
      </c>
      <c r="D298" s="23"/>
      <c r="L298"/>
      <c r="M298"/>
      <c r="N298"/>
      <c r="O298"/>
    </row>
    <row r="299" spans="1:15" ht="12.75" customHeight="1" hidden="1" outlineLevel="1">
      <c r="A299" s="27" t="s">
        <v>169</v>
      </c>
      <c r="B299" t="s">
        <v>170</v>
      </c>
      <c r="C299" s="26">
        <v>4261.719999999999</v>
      </c>
      <c r="D299" s="23"/>
      <c r="L299"/>
      <c r="M299"/>
      <c r="N299"/>
      <c r="O299"/>
    </row>
    <row r="300" spans="1:15" ht="12.75" customHeight="1" hidden="1" outlineLevel="1">
      <c r="A300" s="25" t="s">
        <v>185</v>
      </c>
      <c r="B300" t="s">
        <v>187</v>
      </c>
      <c r="C300" s="26">
        <v>400000</v>
      </c>
      <c r="D300" s="23"/>
      <c r="L300"/>
      <c r="M300"/>
      <c r="N300"/>
      <c r="O300"/>
    </row>
    <row r="301" spans="1:15" ht="12.75" customHeight="1" hidden="1" outlineLevel="1">
      <c r="A301" s="25"/>
      <c r="B301" t="s">
        <v>287</v>
      </c>
      <c r="C301" s="26">
        <v>1078125</v>
      </c>
      <c r="D301" s="23"/>
      <c r="L301"/>
      <c r="M301"/>
      <c r="N301"/>
      <c r="O301"/>
    </row>
    <row r="302" spans="1:15" ht="12.75" customHeight="1" hidden="1" outlineLevel="1">
      <c r="A302" s="25"/>
      <c r="B302" t="s">
        <v>191</v>
      </c>
      <c r="C302" s="26">
        <v>2018707</v>
      </c>
      <c r="D302" s="23"/>
      <c r="L302"/>
      <c r="M302"/>
      <c r="N302"/>
      <c r="O302"/>
    </row>
    <row r="303" spans="1:15" ht="12.75" customHeight="1" hidden="1" outlineLevel="1">
      <c r="A303" s="27"/>
      <c r="B303" t="s">
        <v>288</v>
      </c>
      <c r="C303" s="26">
        <v>1675000</v>
      </c>
      <c r="D303" s="23"/>
      <c r="L303"/>
      <c r="M303"/>
      <c r="N303"/>
      <c r="O303"/>
    </row>
    <row r="304" spans="1:15" ht="12.75" customHeight="1" hidden="1" outlineLevel="1">
      <c r="A304" s="32" t="s">
        <v>200</v>
      </c>
      <c r="B304" s="32"/>
      <c r="C304" s="33">
        <v>36120699.37</v>
      </c>
      <c r="D304" s="23"/>
      <c r="L304"/>
      <c r="M304"/>
      <c r="N304"/>
      <c r="O304"/>
    </row>
    <row r="305" spans="1:15" ht="12.75" customHeight="1" hidden="1" outlineLevel="1">
      <c r="A305" s="42"/>
      <c r="B305" s="42"/>
      <c r="C305" s="42"/>
      <c r="D305" s="23"/>
      <c r="L305"/>
      <c r="M305"/>
      <c r="N305"/>
      <c r="O305"/>
    </row>
    <row r="306" spans="1:15" ht="12.75" customHeight="1" collapsed="1">
      <c r="A306" s="1" t="s">
        <v>289</v>
      </c>
      <c r="C306" s="40">
        <f>GETPIVOTDATA("Reserved",'[1]Expenditures by program'!$I$11,"Program","Vets")</f>
        <v>8789024</v>
      </c>
      <c r="D306" s="23"/>
      <c r="L306"/>
      <c r="M306"/>
      <c r="N306"/>
      <c r="O306"/>
    </row>
    <row r="307" spans="1:15" ht="12.75" customHeight="1" hidden="1" outlineLevel="1">
      <c r="A307" s="24" t="s">
        <v>21</v>
      </c>
      <c r="B307" s="24" t="s">
        <v>22</v>
      </c>
      <c r="C307" s="24" t="s">
        <v>268</v>
      </c>
      <c r="D307" s="23"/>
      <c r="L307"/>
      <c r="M307"/>
      <c r="N307"/>
      <c r="O307"/>
    </row>
    <row r="308" spans="1:15" ht="12.75" customHeight="1" hidden="1" outlineLevel="1">
      <c r="A308" s="27" t="s">
        <v>91</v>
      </c>
      <c r="B308" t="s">
        <v>290</v>
      </c>
      <c r="C308" s="26">
        <v>1585000</v>
      </c>
      <c r="D308" s="23"/>
      <c r="L308"/>
      <c r="M308"/>
      <c r="N308"/>
      <c r="O308"/>
    </row>
    <row r="309" spans="1:15" ht="12.75" customHeight="1" hidden="1" outlineLevel="1">
      <c r="A309" s="27" t="s">
        <v>121</v>
      </c>
      <c r="B309" t="s">
        <v>291</v>
      </c>
      <c r="C309" s="26">
        <v>1627500</v>
      </c>
      <c r="D309" s="23"/>
      <c r="L309"/>
      <c r="M309"/>
      <c r="N309"/>
      <c r="O309"/>
    </row>
    <row r="310" spans="1:15" ht="12.75" customHeight="1" hidden="1" outlineLevel="1">
      <c r="A310" s="36" t="s">
        <v>137</v>
      </c>
      <c r="B310" t="s">
        <v>208</v>
      </c>
      <c r="C310" s="26">
        <v>180024</v>
      </c>
      <c r="D310" s="23"/>
      <c r="L310"/>
      <c r="M310"/>
      <c r="N310"/>
      <c r="O310"/>
    </row>
    <row r="311" spans="1:15" ht="12.75" customHeight="1" hidden="1" outlineLevel="1">
      <c r="A311" s="27"/>
      <c r="B311" t="s">
        <v>292</v>
      </c>
      <c r="C311" s="26">
        <v>2355000</v>
      </c>
      <c r="D311" s="23"/>
      <c r="L311"/>
      <c r="M311"/>
      <c r="N311"/>
      <c r="O311"/>
    </row>
    <row r="312" spans="1:15" s="44" customFormat="1" ht="12.75" customHeight="1" hidden="1" outlineLevel="1">
      <c r="A312" s="27" t="s">
        <v>163</v>
      </c>
      <c r="B312" t="s">
        <v>293</v>
      </c>
      <c r="C312" s="26">
        <v>2055000</v>
      </c>
      <c r="D312" s="43"/>
      <c r="L312" s="45"/>
      <c r="M312" s="45"/>
      <c r="N312" s="45"/>
      <c r="O312" s="45"/>
    </row>
    <row r="313" spans="1:15" s="44" customFormat="1" ht="12.75" customHeight="1" hidden="1" outlineLevel="1">
      <c r="A313" s="27" t="s">
        <v>178</v>
      </c>
      <c r="B313" t="s">
        <v>294</v>
      </c>
      <c r="C313" s="26">
        <v>986500</v>
      </c>
      <c r="D313" s="43"/>
      <c r="L313" s="45"/>
      <c r="M313" s="45"/>
      <c r="N313" s="45"/>
      <c r="O313" s="45"/>
    </row>
    <row r="314" spans="1:15" s="44" customFormat="1" ht="12.75" customHeight="1" hidden="1" outlineLevel="1">
      <c r="A314" s="32" t="s">
        <v>200</v>
      </c>
      <c r="B314" s="32"/>
      <c r="C314" s="33">
        <v>8789024</v>
      </c>
      <c r="D314" s="43"/>
      <c r="L314" s="45"/>
      <c r="M314" s="45"/>
      <c r="N314" s="45"/>
      <c r="O314" s="45"/>
    </row>
    <row r="315" spans="1:15" s="44" customFormat="1" ht="12.75" customHeight="1" hidden="1" outlineLevel="1">
      <c r="A315"/>
      <c r="B315"/>
      <c r="C315"/>
      <c r="D315" s="43"/>
      <c r="L315" s="45"/>
      <c r="M315" s="45"/>
      <c r="N315" s="45"/>
      <c r="O315" s="45"/>
    </row>
    <row r="316" spans="1:15" ht="12.75" customHeight="1" hidden="1" outlineLevel="1">
      <c r="A316" s="46"/>
      <c r="B316" s="46"/>
      <c r="C316" s="47"/>
      <c r="D316" s="23"/>
      <c r="L316"/>
      <c r="M316"/>
      <c r="N316"/>
      <c r="O316"/>
    </row>
    <row r="317" spans="1:15" ht="12.75" customHeight="1" collapsed="1">
      <c r="A317" s="1" t="s">
        <v>295</v>
      </c>
      <c r="C317" s="40">
        <f>GETPIVOTDATA("Reserved",'[1]Expenditures by program'!$I$11,"Program","Capacity Building")</f>
        <v>56959</v>
      </c>
      <c r="D317" s="23"/>
      <c r="L317"/>
      <c r="M317"/>
      <c r="N317"/>
      <c r="O317"/>
    </row>
    <row r="318" spans="3:15" ht="12.75" customHeight="1" hidden="1" outlineLevel="1">
      <c r="C318" s="40"/>
      <c r="D318" s="23"/>
      <c r="L318"/>
      <c r="M318"/>
      <c r="N318"/>
      <c r="O318"/>
    </row>
    <row r="319" spans="1:15" ht="12.75" customHeight="1" hidden="1" outlineLevel="1">
      <c r="A319" s="24" t="s">
        <v>21</v>
      </c>
      <c r="B319" s="24" t="s">
        <v>22</v>
      </c>
      <c r="C319" s="24" t="s">
        <v>268</v>
      </c>
      <c r="D319" s="23"/>
      <c r="L319"/>
      <c r="M319"/>
      <c r="N319"/>
      <c r="O319"/>
    </row>
    <row r="320" spans="1:15" ht="12.75" customHeight="1" hidden="1" outlineLevel="1">
      <c r="A320" s="25" t="s">
        <v>169</v>
      </c>
      <c r="B320" t="s">
        <v>220</v>
      </c>
      <c r="C320" s="26">
        <v>4198</v>
      </c>
      <c r="D320" s="23"/>
      <c r="L320"/>
      <c r="M320"/>
      <c r="N320"/>
      <c r="O320"/>
    </row>
    <row r="321" spans="1:15" ht="12.75" customHeight="1" hidden="1" outlineLevel="1">
      <c r="A321" s="27"/>
      <c r="B321" t="s">
        <v>252</v>
      </c>
      <c r="C321" s="26">
        <v>52761</v>
      </c>
      <c r="D321" s="23"/>
      <c r="L321"/>
      <c r="M321"/>
      <c r="N321"/>
      <c r="O321"/>
    </row>
    <row r="322" spans="1:15" ht="12.75" customHeight="1" hidden="1" outlineLevel="1">
      <c r="A322" s="32" t="s">
        <v>200</v>
      </c>
      <c r="B322" s="32"/>
      <c r="C322" s="33">
        <v>56959</v>
      </c>
      <c r="D322" s="23"/>
      <c r="L322"/>
      <c r="M322"/>
      <c r="N322"/>
      <c r="O322"/>
    </row>
    <row r="323" spans="1:15" ht="12.75" customHeight="1">
      <c r="A323" s="1" t="s">
        <v>296</v>
      </c>
      <c r="C323" s="40">
        <f>'[1]Grant Mgmt Report'!H18</f>
        <v>610000</v>
      </c>
      <c r="D323" s="23"/>
      <c r="L323"/>
      <c r="M323"/>
      <c r="N323"/>
      <c r="O323"/>
    </row>
    <row r="324" spans="1:15" ht="12.75" customHeight="1">
      <c r="A324" s="1" t="s">
        <v>297</v>
      </c>
      <c r="C324" s="48">
        <f>'[1]Grant Mgmt Report'!C22+'[1]Grant Mgmt Report'!C23+'[1]Grant Mgmt Report'!C24+'[1]Grant Mgmt Report'!C26+'[1]Grant Mgmt Report'!C27+'[1]Grant Mgmt Report'!C19</f>
        <v>17600000</v>
      </c>
      <c r="D324" s="23"/>
      <c r="L324"/>
      <c r="M324"/>
      <c r="N324"/>
      <c r="O324"/>
    </row>
    <row r="325" spans="1:15" ht="12.75" customHeight="1">
      <c r="A325" s="1" t="s">
        <v>298</v>
      </c>
      <c r="C325" s="40">
        <f>'[1]Grant Mgmt Report'!E18</f>
        <v>13000000</v>
      </c>
      <c r="D325" s="23"/>
      <c r="L325"/>
      <c r="M325"/>
      <c r="N325"/>
      <c r="O325"/>
    </row>
    <row r="326" spans="1:15" ht="12.75" customHeight="1">
      <c r="A326" s="1" t="s">
        <v>299</v>
      </c>
      <c r="C326" s="40">
        <f>'[1]Grant Mgmt Report'!C25</f>
        <v>670000</v>
      </c>
      <c r="D326" s="23"/>
      <c r="L326"/>
      <c r="M326"/>
      <c r="N326"/>
      <c r="O326"/>
    </row>
    <row r="327" spans="1:15" ht="12.75" customHeight="1">
      <c r="A327" s="16" t="s">
        <v>300</v>
      </c>
      <c r="B327" s="16"/>
      <c r="C327" s="17"/>
      <c r="D327" s="23">
        <f>C253+C306+C317+C323+C325+C326+C324</f>
        <v>76846682.37</v>
      </c>
      <c r="L327"/>
      <c r="M327"/>
      <c r="N327"/>
      <c r="O327"/>
    </row>
    <row r="328" spans="4:15" ht="12.75" customHeight="1">
      <c r="D328" s="23"/>
      <c r="L328"/>
      <c r="M328"/>
      <c r="N328"/>
      <c r="O328"/>
    </row>
    <row r="329" spans="1:15" ht="12.75" customHeight="1">
      <c r="A329" s="49" t="s">
        <v>301</v>
      </c>
      <c r="B329" s="50">
        <f>B10</f>
        <v>44012</v>
      </c>
      <c r="C329" s="51"/>
      <c r="D329" s="23">
        <f>'[1]Grant Mgmt Report'!J34</f>
        <v>36596156.22100002</v>
      </c>
      <c r="L329"/>
      <c r="M329"/>
      <c r="N329"/>
      <c r="O329"/>
    </row>
    <row r="330" spans="1:15" ht="12.75" customHeight="1">
      <c r="A330" s="52"/>
      <c r="B330" s="52"/>
      <c r="C330" s="51"/>
      <c r="D330" s="53"/>
      <c r="L330"/>
      <c r="M330"/>
      <c r="N330"/>
      <c r="O330"/>
    </row>
    <row r="331" spans="1:15" ht="12.75" customHeight="1" thickBot="1">
      <c r="A331" s="49" t="s">
        <v>302</v>
      </c>
      <c r="B331" s="50">
        <f>B23</f>
        <v>44012</v>
      </c>
      <c r="C331" s="51"/>
      <c r="D331" s="54">
        <f>'[1]Grant Mgmt Report'!J32</f>
        <v>-40250526.148999974</v>
      </c>
      <c r="L331"/>
      <c r="M331"/>
      <c r="N331"/>
      <c r="O331"/>
    </row>
    <row r="332" spans="1:15" ht="12.75" customHeight="1" thickTop="1">
      <c r="A332" s="52"/>
      <c r="B332" s="52"/>
      <c r="C332" s="51"/>
      <c r="D332" s="23"/>
      <c r="L332"/>
      <c r="M332"/>
      <c r="N332"/>
      <c r="O332"/>
    </row>
    <row r="333" spans="4:15" ht="12.75" customHeight="1">
      <c r="D333" s="23"/>
      <c r="L333"/>
      <c r="M333"/>
      <c r="N333"/>
      <c r="O333"/>
    </row>
    <row r="334" spans="4:15" ht="12.75" customHeight="1">
      <c r="D334" s="23"/>
      <c r="L334"/>
      <c r="M334"/>
      <c r="N334"/>
      <c r="O334"/>
    </row>
    <row r="335" spans="4:15" ht="12.75" customHeight="1">
      <c r="D335" s="41"/>
      <c r="L335"/>
      <c r="M335"/>
      <c r="N335"/>
      <c r="O335"/>
    </row>
    <row r="336" spans="4:15" ht="12.75" customHeight="1">
      <c r="D336" s="28"/>
      <c r="L336"/>
      <c r="M336"/>
      <c r="N336"/>
      <c r="O336"/>
    </row>
    <row r="337" spans="4:15" ht="12.75" customHeight="1">
      <c r="D337" s="28"/>
      <c r="L337"/>
      <c r="M337"/>
      <c r="N337"/>
      <c r="O337"/>
    </row>
    <row r="338" spans="4:15" ht="12.75" customHeight="1">
      <c r="D338" s="28"/>
      <c r="L338"/>
      <c r="M338"/>
      <c r="N338"/>
      <c r="O338"/>
    </row>
    <row r="339" spans="4:15" ht="12.75" customHeight="1">
      <c r="D339" s="28"/>
      <c r="L339"/>
      <c r="M339"/>
      <c r="N339"/>
      <c r="O339"/>
    </row>
    <row r="340" spans="4:15" ht="12.75" customHeight="1">
      <c r="D340" s="28"/>
      <c r="L340"/>
      <c r="M340"/>
      <c r="N340"/>
      <c r="O340"/>
    </row>
    <row r="341" spans="4:15" ht="12.75" customHeight="1">
      <c r="D341" s="28"/>
      <c r="L341"/>
      <c r="M341"/>
      <c r="N341"/>
      <c r="O341"/>
    </row>
    <row r="342" spans="4:15" ht="12.75" customHeight="1">
      <c r="D342" s="28"/>
      <c r="L342"/>
      <c r="M342"/>
      <c r="N342"/>
      <c r="O342"/>
    </row>
    <row r="343" spans="4:15" ht="12.75" customHeight="1">
      <c r="D343" s="28"/>
      <c r="L343"/>
      <c r="M343"/>
      <c r="N343"/>
      <c r="O343"/>
    </row>
    <row r="344" spans="4:15" ht="12.75" customHeight="1">
      <c r="D344" s="28"/>
      <c r="L344"/>
      <c r="M344"/>
      <c r="N344"/>
      <c r="O344"/>
    </row>
    <row r="345" spans="4:15" ht="12.75" customHeight="1">
      <c r="D345" s="41"/>
      <c r="L345"/>
      <c r="M345"/>
      <c r="N345"/>
      <c r="O345"/>
    </row>
    <row r="346" spans="4:15" ht="12.75" customHeight="1">
      <c r="D346" s="41"/>
      <c r="L346"/>
      <c r="M346"/>
      <c r="N346"/>
      <c r="O346"/>
    </row>
    <row r="347" spans="4:15" ht="12.75" customHeight="1">
      <c r="D347" s="41"/>
      <c r="L347"/>
      <c r="M347"/>
      <c r="N347"/>
      <c r="O347"/>
    </row>
    <row r="348" spans="4:15" ht="12.75" customHeight="1">
      <c r="D348" s="41"/>
      <c r="L348"/>
      <c r="M348"/>
      <c r="N348"/>
      <c r="O348"/>
    </row>
    <row r="349" spans="4:15" ht="12.75" customHeight="1">
      <c r="D349" s="41"/>
      <c r="L349"/>
      <c r="M349"/>
      <c r="N349"/>
      <c r="O349"/>
    </row>
    <row r="350" spans="4:15" ht="12.75" customHeight="1">
      <c r="D350" s="41"/>
      <c r="L350"/>
      <c r="M350"/>
      <c r="N350"/>
      <c r="O350"/>
    </row>
    <row r="351" spans="4:15" ht="20.25" customHeight="1">
      <c r="D351" s="41"/>
      <c r="L351"/>
      <c r="M351"/>
      <c r="N351"/>
      <c r="O351"/>
    </row>
    <row r="352" spans="8:10" ht="14.25">
      <c r="H352"/>
      <c r="I352"/>
      <c r="J352"/>
    </row>
    <row r="353" spans="4:10" ht="14.25">
      <c r="D353" s="41"/>
      <c r="H353"/>
      <c r="I353"/>
      <c r="J353"/>
    </row>
    <row r="354" spans="4:10" ht="14.25">
      <c r="D354" s="41"/>
      <c r="H354"/>
      <c r="I354"/>
      <c r="J354"/>
    </row>
    <row r="355" spans="4:10" ht="14.25">
      <c r="D355" s="41"/>
      <c r="H355"/>
      <c r="I355"/>
      <c r="J355"/>
    </row>
    <row r="356" spans="4:10" ht="14.25">
      <c r="D356" s="41"/>
      <c r="H356"/>
      <c r="I356"/>
      <c r="J356"/>
    </row>
    <row r="357" spans="4:10" ht="14.25">
      <c r="D357" s="41"/>
      <c r="E357" s="52"/>
      <c r="F357" s="52"/>
      <c r="H357"/>
      <c r="I357"/>
      <c r="J357"/>
    </row>
    <row r="358" spans="4:10" ht="14.25">
      <c r="D358" s="41"/>
      <c r="E358" s="52"/>
      <c r="F358" s="52"/>
      <c r="H358"/>
      <c r="I358"/>
      <c r="J358"/>
    </row>
    <row r="359" spans="4:10" ht="14.25">
      <c r="D359" s="41"/>
      <c r="E359" s="52"/>
      <c r="F359" s="52"/>
      <c r="H359"/>
      <c r="I359"/>
      <c r="J359"/>
    </row>
    <row r="360" spans="4:10" ht="14.25">
      <c r="D360" s="41"/>
      <c r="E360" s="52"/>
      <c r="F360" s="52"/>
      <c r="H360"/>
      <c r="I360"/>
      <c r="J360"/>
    </row>
    <row r="361" spans="4:10" ht="14.25">
      <c r="D361" s="41"/>
      <c r="H361"/>
      <c r="I361"/>
      <c r="J361"/>
    </row>
    <row r="362" spans="4:10" ht="14.25">
      <c r="D362" s="41"/>
      <c r="H362"/>
      <c r="I362"/>
      <c r="J362"/>
    </row>
    <row r="363" spans="4:10" ht="14.25">
      <c r="D363" s="41"/>
      <c r="H363"/>
      <c r="I363"/>
      <c r="J363"/>
    </row>
    <row r="364" spans="4:10" ht="14.25">
      <c r="D364" s="41"/>
      <c r="H364"/>
      <c r="I364"/>
      <c r="J364"/>
    </row>
    <row r="365" spans="4:10" ht="14.25">
      <c r="D365" s="55"/>
      <c r="H365"/>
      <c r="I365"/>
      <c r="J365"/>
    </row>
    <row r="366" spans="8:10" ht="14.25">
      <c r="H366"/>
      <c r="I366"/>
      <c r="J366"/>
    </row>
    <row r="367" spans="8:10" ht="14.25">
      <c r="H367"/>
      <c r="I367"/>
      <c r="J367"/>
    </row>
    <row r="368" spans="8:10" ht="14.25">
      <c r="H368"/>
      <c r="I368"/>
      <c r="J368"/>
    </row>
    <row r="369" spans="8:10" ht="14.25">
      <c r="H369"/>
      <c r="I369"/>
      <c r="J369"/>
    </row>
    <row r="370" spans="8:10" ht="14.25">
      <c r="H370"/>
      <c r="I370"/>
      <c r="J370"/>
    </row>
    <row r="371" spans="8:10" ht="14.25">
      <c r="H371"/>
      <c r="I371"/>
      <c r="J371"/>
    </row>
    <row r="372" spans="8:10" ht="14.25">
      <c r="H372"/>
      <c r="I372"/>
      <c r="J372"/>
    </row>
    <row r="373" spans="8:10" ht="14.25">
      <c r="H373"/>
      <c r="I373"/>
      <c r="J373"/>
    </row>
    <row r="374" spans="8:10" ht="14.25">
      <c r="H374"/>
      <c r="I374"/>
      <c r="J374"/>
    </row>
    <row r="375" spans="8:10" ht="14.25">
      <c r="H375"/>
      <c r="I375"/>
      <c r="J375"/>
    </row>
    <row r="376" spans="8:10" ht="14.25">
      <c r="H376"/>
      <c r="I376"/>
      <c r="J376"/>
    </row>
    <row r="377" spans="8:10" ht="14.25">
      <c r="H377"/>
      <c r="I377"/>
      <c r="J377"/>
    </row>
    <row r="378" spans="8:10" ht="14.25">
      <c r="H378"/>
      <c r="I378"/>
      <c r="J378"/>
    </row>
    <row r="379" spans="8:10" ht="14.25">
      <c r="H379"/>
      <c r="I379"/>
      <c r="J379"/>
    </row>
    <row r="380" spans="8:10" ht="14.25">
      <c r="H380"/>
      <c r="I380"/>
      <c r="J380"/>
    </row>
    <row r="381" spans="8:10" ht="14.25">
      <c r="H381"/>
      <c r="I381"/>
      <c r="J381"/>
    </row>
    <row r="382" spans="8:10" ht="14.25">
      <c r="H382"/>
      <c r="I382"/>
      <c r="J382"/>
    </row>
    <row r="383" spans="8:10" ht="14.25">
      <c r="H383"/>
      <c r="I383"/>
      <c r="J383"/>
    </row>
    <row r="384" spans="8:10" ht="14.25">
      <c r="H384"/>
      <c r="I384"/>
      <c r="J384"/>
    </row>
    <row r="385" spans="8:10" ht="14.25">
      <c r="H385"/>
      <c r="I385"/>
      <c r="J385"/>
    </row>
    <row r="386" spans="8:10" ht="14.25">
      <c r="H386"/>
      <c r="I386"/>
      <c r="J386"/>
    </row>
    <row r="387" spans="8:10" ht="14.25">
      <c r="H387"/>
      <c r="I387"/>
      <c r="J387"/>
    </row>
    <row r="388" spans="8:10" ht="14.25">
      <c r="H388"/>
      <c r="I388"/>
      <c r="J388"/>
    </row>
    <row r="389" spans="8:10" ht="14.25">
      <c r="H389"/>
      <c r="I389"/>
      <c r="J389"/>
    </row>
    <row r="390" spans="8:10" ht="14.25">
      <c r="H390"/>
      <c r="I390"/>
      <c r="J390"/>
    </row>
  </sheetData>
  <sheetProtection/>
  <mergeCells count="7">
    <mergeCell ref="A22:D22"/>
    <mergeCell ref="A1:D1"/>
    <mergeCell ref="A2:D2"/>
    <mergeCell ref="A3:D3"/>
    <mergeCell ref="A4:D4"/>
    <mergeCell ref="A5:D5"/>
    <mergeCell ref="A9:D9"/>
  </mergeCells>
  <printOptions/>
  <pageMargins left="0.2" right="0.2" top="0.25" bottom="0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Angelia Sousa</dc:creator>
  <cp:keywords/>
  <dc:description/>
  <cp:lastModifiedBy>Angelia Sousa</cp:lastModifiedBy>
  <dcterms:created xsi:type="dcterms:W3CDTF">2020-08-31T15:49:56Z</dcterms:created>
  <dcterms:modified xsi:type="dcterms:W3CDTF">2020-09-03T22:35:31Z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