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ordot.sharepoint.com/teams/ODOT-ClimateOffice-FullTeam-EVCRAA/Shared Documents/2- EVC RAA Final Docs/Grant Delivery/Uploaded to Webpage 10.8.24/"/>
    </mc:Choice>
  </mc:AlternateContent>
  <xr:revisionPtr revIDLastSave="2" documentId="8_{A6082586-F19D-4612-89E1-8F4B37382913}" xr6:coauthVersionLast="47" xr6:coauthVersionMax="47" xr10:uidLastSave="{A8B5FD55-76A2-4604-B611-4642EE610B11}"/>
  <workbookProtection workbookAlgorithmName="SHA-512" workbookHashValue="qsQ1ezbE5K5tmKonn8jAT4M9yMeSNLjfz+x/GFNkXpRbsYS53ueQIhT5BE6UiylhuuLmWutJjIs7ARkqSXCexQ==" workbookSaltValue="/NNLucUN0Ku0YqVwt0empA==" workbookSpinCount="100000" lockStructure="1"/>
  <bookViews>
    <workbookView xWindow="-110" yWindow="-110" windowWidth="19420" windowHeight="11620" activeTab="1" xr2:uid="{E9F649E4-7E62-45AD-B5AD-647A686299BD}"/>
  </bookViews>
  <sheets>
    <sheet name="Instructions" sheetId="2" r:id="rId1"/>
    <sheet name="Applicants to Complet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1" l="1"/>
  <c r="B42" i="1" l="1"/>
  <c r="B51" i="1"/>
  <c r="B36" i="1"/>
  <c r="B31" i="1"/>
  <c r="B15" i="1"/>
  <c r="B7" i="1"/>
  <c r="B61" i="1"/>
  <c r="B62" i="1" s="1"/>
  <c r="B63" i="1" s="1"/>
  <c r="B65" i="1" l="1"/>
  <c r="B66" i="1" s="1"/>
  <c r="B43" i="1"/>
  <c r="B46" i="1" l="1"/>
  <c r="B53" i="1" s="1"/>
  <c r="B54" i="1" s="1"/>
  <c r="B56" i="1" l="1"/>
  <c r="B68" i="1" s="1"/>
  <c r="B57" i="1" l="1"/>
  <c r="B69" i="1" s="1"/>
  <c r="B70" i="1" s="1"/>
</calcChain>
</file>

<file path=xl/sharedStrings.xml><?xml version="1.0" encoding="utf-8"?>
<sst xmlns="http://schemas.openxmlformats.org/spreadsheetml/2006/main" count="105" uniqueCount="103">
  <si>
    <t>*The Total Project Reimbursement is subject to confirmation by ODOT that all proposed costs outlined in this proposal are eligible per 23 CFR 680.</t>
  </si>
  <si>
    <t>If EVSE is shared between EVC RAA-funded and non-EVC RAA-funded ports, Applicants can only include costs proportional to the power rating of the equipment that can supply the EVC RAA ports simultaneously.</t>
  </si>
  <si>
    <t>Tasks/Subtasks</t>
  </si>
  <si>
    <t xml:space="preserve">Costs </t>
  </si>
  <si>
    <t>Description (As Needed)</t>
  </si>
  <si>
    <t>Pre-construction Costs</t>
  </si>
  <si>
    <t>Final Site Design/Engineering</t>
  </si>
  <si>
    <t>Environmental Review Documentation</t>
  </si>
  <si>
    <t>Local Permitting</t>
  </si>
  <si>
    <t xml:space="preserve">Other Eligible Costs - (Describe in cell C6) </t>
  </si>
  <si>
    <t>Total Pre-construction Costs</t>
  </si>
  <si>
    <t>Calculates sum of cells B3 to B6</t>
  </si>
  <si>
    <t>Construction Costs</t>
  </si>
  <si>
    <t xml:space="preserve">Concrete/Site Work </t>
  </si>
  <si>
    <t>Electrical work and equipment not provided by utility</t>
  </si>
  <si>
    <t>Striping</t>
  </si>
  <si>
    <t>Signage</t>
  </si>
  <si>
    <t>Communications Equipment</t>
  </si>
  <si>
    <t>Other Eligible Costs - (Describe in cell C14)</t>
  </si>
  <si>
    <t>Total Construction Costs</t>
  </si>
  <si>
    <t>Calculates sum of cells B9 to B14</t>
  </si>
  <si>
    <t>EV Charger &amp; Maintenance Costs</t>
  </si>
  <si>
    <t>EVSE</t>
  </si>
  <si>
    <t xml:space="preserve">NACS Connectors/Adaptors </t>
  </si>
  <si>
    <t xml:space="preserve"> CCS1 Connectors</t>
  </si>
  <si>
    <t>J1772 Connectors</t>
  </si>
  <si>
    <t>Pre-purchased 5-Year Warranty (Describe in cell C21 how this fits into the 5 year maintenance plan)</t>
  </si>
  <si>
    <t>Service Level Agreement (Describe in cell C22 how this fits into the 5 year maintenance plan)</t>
  </si>
  <si>
    <t>Maintenance Contract (Describe in cell C23 how this fits into the 5 year maintenance plan)</t>
  </si>
  <si>
    <t>Charger Repair Costs (Describe the repairs in cell C24)</t>
  </si>
  <si>
    <t>Other Eligible Costs - (Describe in cell C25)</t>
  </si>
  <si>
    <t>Total EV Charger costs</t>
  </si>
  <si>
    <t>Calculates sum of cells B17 to B25</t>
  </si>
  <si>
    <t>Utility Upgrades (Performed by Utility)</t>
  </si>
  <si>
    <t>Minor Grid Upgrades</t>
  </si>
  <si>
    <t>Utility work and equipment to provide power to the site</t>
  </si>
  <si>
    <t>Other Eligible Costs - (Describe in cell C30)</t>
  </si>
  <si>
    <t>Total Utility Upgrade Costs</t>
  </si>
  <si>
    <t>Calculates sum of cells B28 to B30</t>
  </si>
  <si>
    <t xml:space="preserve">Workforce Development Activities </t>
  </si>
  <si>
    <t>Recruitment</t>
  </si>
  <si>
    <t>Training</t>
  </si>
  <si>
    <t>Other - (Describe in cell C35)</t>
  </si>
  <si>
    <t>Total Workforce Development Activities Costs</t>
  </si>
  <si>
    <t>Calculates sum of cells B33 to B35</t>
  </si>
  <si>
    <r>
      <rPr>
        <b/>
        <sz val="11"/>
        <color theme="1"/>
        <rFont val="Palatino Linotype"/>
        <family val="1"/>
      </rPr>
      <t xml:space="preserve">Miscellaneous Costs </t>
    </r>
    <r>
      <rPr>
        <b/>
        <sz val="11"/>
        <color rgb="FFFF0000"/>
        <rFont val="Palatino Linotype"/>
        <family val="1"/>
      </rPr>
      <t>(do NOT include Battery Energy Storage Systems (BESS) or Distributed Energy Resources (DERs) in this section)</t>
    </r>
  </si>
  <si>
    <t>Site Upgrades to meet NOFO Requirements</t>
  </si>
  <si>
    <t>Reporting Costs</t>
  </si>
  <si>
    <t>Site Upgrades to meet ADA Requirements</t>
  </si>
  <si>
    <t>Other - (Describe in cell C41)</t>
  </si>
  <si>
    <t>Total Miscellaneous Costs</t>
  </si>
  <si>
    <t>Calculates sum of cells B38 to B41</t>
  </si>
  <si>
    <t>Total Project Costs (excluding DERs)</t>
  </si>
  <si>
    <t>Calulates the sum of cells B7, B15, B26, B31, B36, and B42</t>
  </si>
  <si>
    <t>Utility Rebates / Incentives</t>
  </si>
  <si>
    <t>Ratepayer-Funded Utility Rebate/Incentive</t>
  </si>
  <si>
    <r>
      <t>Applicants are required to apply for utility rebates to reduce overall project costs. Input the total value of applicable utilty rebates/incentives in cell B45..</t>
    </r>
    <r>
      <rPr>
        <sz val="11"/>
        <color rgb="FFFF0000"/>
        <rFont val="Palatino Linotype"/>
        <family val="1"/>
      </rPr>
      <t xml:space="preserve"> If the utility rebate / incentive is </t>
    </r>
    <r>
      <rPr>
        <b/>
        <sz val="11"/>
        <color rgb="FFFF0000"/>
        <rFont val="Palatino Linotype"/>
        <family val="1"/>
      </rPr>
      <t>NOT</t>
    </r>
    <r>
      <rPr>
        <sz val="11"/>
        <color rgb="FFFF0000"/>
        <rFont val="Palatino Linotype"/>
        <family val="1"/>
      </rPr>
      <t xml:space="preserve"> ratepayer funded, do </t>
    </r>
    <r>
      <rPr>
        <b/>
        <sz val="11"/>
        <color rgb="FFFF0000"/>
        <rFont val="Palatino Linotype"/>
        <family val="1"/>
      </rPr>
      <t>NOT</t>
    </r>
    <r>
      <rPr>
        <sz val="11"/>
        <color rgb="FFFF0000"/>
        <rFont val="Palatino Linotype"/>
        <family val="1"/>
      </rPr>
      <t xml:space="preserve"> enter it into this cell as it is eligible for match.</t>
    </r>
  </si>
  <si>
    <t>Total Project Costs (excluding DERs, less utility rebates)</t>
  </si>
  <si>
    <t>Subtracts cell B45 from B43</t>
  </si>
  <si>
    <t>Per Port Cost Allowance Calculations</t>
  </si>
  <si>
    <t>Number of eligible Level 2 Ports repaired, replaced, or added</t>
  </si>
  <si>
    <r>
      <t xml:space="preserve">Enter the number of Level 2 ports being repaired, replaced, or added for this project. This includes the number of Level 1 ports being replaced by Level 2 ports. Level 2 ports must have a permanently attached J1772 connector and be capable of charging 6 kWh or higher simultaneously. </t>
    </r>
    <r>
      <rPr>
        <sz val="11"/>
        <color rgb="FFFF0000"/>
        <rFont val="Palatino Linotype"/>
        <family val="1"/>
      </rPr>
      <t>The Sum of Cells B48 to B50 must not exceed 4.</t>
    </r>
  </si>
  <si>
    <t>Number of eligible DCFC Ports repaired, replaced, or added</t>
  </si>
  <si>
    <r>
      <t xml:space="preserve">Enter the number of DCFC ports being repaired, replaced, or added for this project. Each DCFC charging port must have at least one permanently attached CCS Type 1 connector. </t>
    </r>
    <r>
      <rPr>
        <sz val="11"/>
        <color rgb="FFFF0000"/>
        <rFont val="Palatino Linotype"/>
        <family val="1"/>
      </rPr>
      <t>The Sum of Cells B48 to B50 must not exceed 4.</t>
    </r>
  </si>
  <si>
    <t>Number of eligible Level 2 ports upgraded to DCFC ports</t>
  </si>
  <si>
    <r>
      <t xml:space="preserve">Enter the number of Level 2 ports being upgraded to DCFC ports this project. Each DCFC charging port must have at least one permanently attached CCS Type 1 connector. </t>
    </r>
    <r>
      <rPr>
        <sz val="11"/>
        <color rgb="FFFF0000"/>
        <rFont val="Palatino Linotype"/>
        <family val="1"/>
      </rPr>
      <t>The Sum of Cells B48 to B50 must not exceed 4.</t>
    </r>
  </si>
  <si>
    <t>Per Port Cost Allowance (up to)</t>
  </si>
  <si>
    <t>Calculates the Per Port Cost Allowance (up to) for the project based on the data entered in cells B48 to B50. The Per Port Cost Allowance is calculated by multiplying the number of eligible ports by the Per Port Cost Cap for a maximum of 4 ports. The Per Port Cost Caps are as follows:
- Level 2: up to $15,000 per port
- DCFC: up to $205,000 per port
- Level 2 upgraded to DCFC: up to $220,000 per port</t>
  </si>
  <si>
    <t>Match and Recicipent Reimbursement Calculations (excluding DERs)</t>
  </si>
  <si>
    <t>Total Project Costs Considered (excluding DERs)</t>
  </si>
  <si>
    <t>Enters the total project costs considered (excluding DERs) for the project. The value is the lesser of "Total Project Costs (excluding DERs, less utility rebates)" (cell B46) and "Per Port Cost Allowance (Up to)" (cell B51).</t>
  </si>
  <si>
    <t>Minimum Recipient Match %</t>
  </si>
  <si>
    <t>Calculates the minimum match percentage for the project. Default minimum is 20%. However, for projects that exceed the Per Port Cost Allowance, the match calculated will be greater than 20% as only 80% of the Per Port Cost Cap will be funded.</t>
  </si>
  <si>
    <t>Optional additional match from recipient</t>
  </si>
  <si>
    <t>Total Recipient Match $ (excluding DERs)</t>
  </si>
  <si>
    <t>Calculates the dollar amount of match for the project (excluding DERs)</t>
  </si>
  <si>
    <t>Total Recipient Reimbursement (excluding DERs)</t>
  </si>
  <si>
    <t>Calculates the dollar amount of recipient reimbursement for the project (excluding DERs)</t>
  </si>
  <si>
    <t>Distributed Energy Resources (DERs) Reimbursement and Match Calculations</t>
  </si>
  <si>
    <t>Total Distributed Energy Resources (DERs) Costs 
(describe in cell C59)</t>
  </si>
  <si>
    <t>Total kWh of Battery Energy Storage proposed</t>
  </si>
  <si>
    <t>Total DERs Cost Allowance (up to)</t>
  </si>
  <si>
    <t>Calculates the DERs Cost Allowance for the project based on the data entered in cell B60. The DERs Cost Cap is up to $1000 per kWh of Battery Energy Storage for up to 300 kWh.</t>
  </si>
  <si>
    <t>Total DERs costs considered</t>
  </si>
  <si>
    <t>Enters the DERs costs considered. The value is the lesser of "Total Distributed Energy Resources (DERs) Costs" (cell B59) and "Total DERs Cost Allowance (up to)" (cell B61).</t>
  </si>
  <si>
    <t>Minimum Recipient DERs Match %</t>
  </si>
  <si>
    <t>Calculates the minimum match percentage for DERs. Default minimum is 20%. However, for projects that exceed the the DERs Cost Allowance, the match calculated will be greater than 20% as only 80% of the DERs Cost Allowance will be funded.</t>
  </si>
  <si>
    <t>Total Recipient DERs Match $</t>
  </si>
  <si>
    <t>Calculates the dollar amount of match for DERs</t>
  </si>
  <si>
    <t>Total Recipient DERs Reimbursement</t>
  </si>
  <si>
    <t>Calculates the dollar amount of recipient reimbursement for DERs</t>
  </si>
  <si>
    <t>Total Project Match and Recicipent Reimbursement Calculations</t>
  </si>
  <si>
    <t>Total Project Match</t>
  </si>
  <si>
    <t>Total Project Reimbursement*</t>
  </si>
  <si>
    <t>Project Retainage</t>
  </si>
  <si>
    <t>10% of Total Project Reimbursement</t>
  </si>
  <si>
    <t>Applicant (Legally Responsible Entity)</t>
  </si>
  <si>
    <t>Authorized Signature (Digital)</t>
  </si>
  <si>
    <t>Print Name/Title</t>
  </si>
  <si>
    <t>Date</t>
  </si>
  <si>
    <t>COST PROPOSAL FORM</t>
  </si>
  <si>
    <r>
      <rPr>
        <b/>
        <sz val="11"/>
        <color theme="1"/>
        <rFont val="Palatino Linotype"/>
        <family val="1"/>
      </rPr>
      <t>DO NOT</t>
    </r>
    <r>
      <rPr>
        <sz val="11"/>
        <color theme="1"/>
        <rFont val="Palatino Linotype"/>
        <family val="1"/>
      </rPr>
      <t xml:space="preserve"> adjust any of the formulas or fill information in the white boxes.  Fill in the yellow boxes with the required information. The other boxes will auto populate based upon inputs from yellow boxes.</t>
    </r>
  </si>
  <si>
    <t>If awarded, Grantees will be held to the Total Project Costs, Total Distributed Energy Resource (DER) Costs, and Total Project Reimbursement and Total Project Match. Actual costs can shift within those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</si>
</sst>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Arial"/>
      <family val="2"/>
    </font>
    <font>
      <sz val="11"/>
      <color theme="1"/>
      <name val="Arial"/>
      <family val="2"/>
    </font>
    <font>
      <b/>
      <sz val="11"/>
      <color theme="1"/>
      <name val="Palatino Linotype"/>
      <family val="1"/>
    </font>
    <font>
      <sz val="11"/>
      <color theme="1"/>
      <name val="Palatino Linotype"/>
      <family val="1"/>
    </font>
    <font>
      <b/>
      <sz val="11"/>
      <color theme="0"/>
      <name val="Palatino Linotype"/>
      <family val="1"/>
    </font>
    <font>
      <sz val="11"/>
      <color theme="0"/>
      <name val="Palatino Linotype"/>
      <family val="1"/>
    </font>
    <font>
      <b/>
      <sz val="11"/>
      <color rgb="FFFF0000"/>
      <name val="Palatino Linotype"/>
      <family val="1"/>
    </font>
    <font>
      <sz val="11"/>
      <color rgb="FFFF0000"/>
      <name val="Palatino Linotype"/>
      <family val="1"/>
    </font>
    <font>
      <b/>
      <sz val="12"/>
      <color theme="1"/>
      <name val="Palatino Linotype"/>
      <family val="1"/>
    </font>
  </fonts>
  <fills count="8">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5"/>
        <bgColor indexed="64"/>
      </patternFill>
    </fill>
    <fill>
      <patternFill patternType="solid">
        <fgColor theme="4"/>
        <bgColor indexed="64"/>
      </patternFill>
    </fill>
    <fill>
      <patternFill patternType="solid">
        <fgColor theme="9"/>
        <bgColor indexed="64"/>
      </patternFill>
    </fill>
    <fill>
      <patternFill patternType="solid">
        <fgColor theme="4" tint="0.79998168889431442"/>
        <bgColor indexed="64"/>
      </patternFill>
    </fill>
  </fills>
  <borders count="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0">
    <xf numFmtId="0" fontId="0" fillId="0" borderId="0" xfId="0"/>
    <xf numFmtId="0" fontId="2" fillId="0" borderId="0" xfId="0" applyFont="1"/>
    <xf numFmtId="0" fontId="3" fillId="0" borderId="0" xfId="0" applyFont="1"/>
    <xf numFmtId="0" fontId="3" fillId="3" borderId="2" xfId="0" applyFont="1" applyFill="1" applyBorder="1" applyProtection="1">
      <protection locked="0"/>
    </xf>
    <xf numFmtId="0" fontId="4" fillId="4" borderId="2" xfId="0" applyFont="1" applyFill="1" applyBorder="1"/>
    <xf numFmtId="0" fontId="2" fillId="2" borderId="2" xfId="0" applyFont="1" applyFill="1" applyBorder="1" applyProtection="1">
      <protection locked="0"/>
    </xf>
    <xf numFmtId="0" fontId="2" fillId="3" borderId="2" xfId="0" applyFont="1" applyFill="1" applyBorder="1" applyProtection="1">
      <protection locked="0"/>
    </xf>
    <xf numFmtId="0" fontId="2" fillId="2" borderId="3" xfId="0" applyFont="1" applyFill="1" applyBorder="1" applyProtection="1">
      <protection locked="0"/>
    </xf>
    <xf numFmtId="0" fontId="3" fillId="0" borderId="2" xfId="0" applyFont="1" applyBorder="1"/>
    <xf numFmtId="0" fontId="3" fillId="0" borderId="1" xfId="0" applyFont="1" applyBorder="1" applyAlignment="1">
      <alignment horizontal="right" vertical="center" wrapText="1"/>
    </xf>
    <xf numFmtId="0" fontId="3" fillId="0" borderId="2" xfId="0" applyFont="1" applyBorder="1" applyAlignment="1">
      <alignment wrapText="1"/>
    </xf>
    <xf numFmtId="0" fontId="3" fillId="0" borderId="2" xfId="0" applyFont="1" applyBorder="1" applyAlignment="1">
      <alignment vertical="center" wrapText="1"/>
    </xf>
    <xf numFmtId="0" fontId="3" fillId="0" borderId="0" xfId="0" applyFont="1" applyAlignment="1">
      <alignment vertical="center"/>
    </xf>
    <xf numFmtId="0" fontId="3" fillId="0" borderId="2" xfId="0" applyFont="1" applyBorder="1" applyAlignment="1">
      <alignment horizontal="left" wrapText="1"/>
    </xf>
    <xf numFmtId="44" fontId="3" fillId="0" borderId="1" xfId="1" applyFont="1" applyFill="1" applyBorder="1" applyAlignment="1" applyProtection="1">
      <alignment vertical="center" wrapText="1"/>
    </xf>
    <xf numFmtId="0" fontId="3" fillId="0" borderId="2" xfId="0" applyFont="1" applyBorder="1" applyAlignment="1">
      <alignment horizontal="center" wrapText="1"/>
    </xf>
    <xf numFmtId="0" fontId="4" fillId="6" borderId="1" xfId="0" applyFont="1" applyFill="1" applyBorder="1" applyAlignment="1">
      <alignment vertical="center" wrapText="1"/>
    </xf>
    <xf numFmtId="44" fontId="5" fillId="6" borderId="2" xfId="1" applyFont="1" applyFill="1" applyBorder="1" applyAlignment="1" applyProtection="1">
      <alignment vertical="center" wrapText="1"/>
    </xf>
    <xf numFmtId="0" fontId="3" fillId="3" borderId="2" xfId="0" applyFont="1" applyFill="1" applyBorder="1" applyAlignment="1" applyProtection="1">
      <alignment horizontal="center" wrapText="1"/>
      <protection locked="0"/>
    </xf>
    <xf numFmtId="0" fontId="2" fillId="7" borderId="7" xfId="0" applyFont="1" applyFill="1" applyBorder="1"/>
    <xf numFmtId="1" fontId="3" fillId="3" borderId="2" xfId="0" applyNumberFormat="1" applyFont="1" applyFill="1" applyBorder="1" applyAlignment="1" applyProtection="1">
      <alignment horizontal="center" vertical="center" wrapText="1"/>
      <protection locked="0"/>
    </xf>
    <xf numFmtId="10" fontId="3" fillId="2" borderId="2" xfId="2" applyNumberFormat="1" applyFont="1" applyFill="1" applyBorder="1" applyAlignment="1" applyProtection="1">
      <alignment horizontal="center" vertical="center" wrapText="1"/>
    </xf>
    <xf numFmtId="9" fontId="3" fillId="3" borderId="2" xfId="2" applyFont="1" applyFill="1" applyBorder="1" applyAlignment="1" applyProtection="1">
      <alignment horizontal="center" vertical="center" wrapText="1"/>
      <protection locked="0"/>
    </xf>
    <xf numFmtId="0" fontId="4" fillId="4" borderId="3" xfId="0" applyFont="1" applyFill="1" applyBorder="1" applyAlignment="1">
      <alignment vertical="center" wrapText="1"/>
    </xf>
    <xf numFmtId="0" fontId="2" fillId="7" borderId="4" xfId="0" applyFont="1" applyFill="1" applyBorder="1" applyAlignment="1">
      <alignment horizontal="left" vertical="center" wrapText="1"/>
    </xf>
    <xf numFmtId="0" fontId="3" fillId="0" borderId="3" xfId="0" applyFont="1" applyBorder="1" applyAlignment="1">
      <alignment horizontal="right" vertical="center" wrapText="1"/>
    </xf>
    <xf numFmtId="0" fontId="3" fillId="0" borderId="2" xfId="0" applyFont="1" applyBorder="1" applyAlignment="1">
      <alignment horizontal="right" vertical="center" wrapText="1"/>
    </xf>
    <xf numFmtId="0" fontId="2" fillId="0" borderId="2" xfId="0" applyFont="1" applyBorder="1" applyAlignment="1">
      <alignment horizontal="right" vertical="center" wrapText="1"/>
    </xf>
    <xf numFmtId="0" fontId="3" fillId="2" borderId="2" xfId="0" applyFont="1" applyFill="1" applyBorder="1" applyAlignment="1">
      <alignment horizontal="right" vertical="center" wrapText="1"/>
    </xf>
    <xf numFmtId="0" fontId="2" fillId="0" borderId="5" xfId="0" applyFont="1" applyBorder="1" applyAlignment="1">
      <alignment horizontal="right" vertical="center" wrapText="1"/>
    </xf>
    <xf numFmtId="0" fontId="2" fillId="0" borderId="1" xfId="0" applyFont="1" applyBorder="1" applyAlignment="1">
      <alignment horizontal="right" vertical="center" wrapText="1"/>
    </xf>
    <xf numFmtId="0" fontId="4" fillId="6" borderId="2" xfId="0" applyFont="1" applyFill="1" applyBorder="1" applyAlignment="1">
      <alignment vertical="center" wrapText="1"/>
    </xf>
    <xf numFmtId="0" fontId="2" fillId="0" borderId="2" xfId="0" applyFont="1" applyBorder="1" applyAlignment="1">
      <alignment vertical="center" wrapText="1"/>
    </xf>
    <xf numFmtId="0" fontId="3" fillId="0" borderId="0" xfId="0" applyFont="1" applyAlignment="1">
      <alignment vertical="center" wrapText="1"/>
    </xf>
    <xf numFmtId="0" fontId="4" fillId="4" borderId="4" xfId="0" applyFont="1" applyFill="1" applyBorder="1" applyAlignment="1">
      <alignment vertical="center" wrapText="1"/>
    </xf>
    <xf numFmtId="0" fontId="3" fillId="7" borderId="6" xfId="1" applyNumberFormat="1" applyFont="1" applyFill="1" applyBorder="1" applyAlignment="1" applyProtection="1">
      <alignment vertical="center" wrapText="1"/>
    </xf>
    <xf numFmtId="44" fontId="3" fillId="3" borderId="4" xfId="1" applyFont="1" applyFill="1" applyBorder="1" applyAlignment="1" applyProtection="1">
      <alignment vertical="center" wrapText="1"/>
      <protection locked="0"/>
    </xf>
    <xf numFmtId="44" fontId="3" fillId="3" borderId="1" xfId="1" applyFont="1" applyFill="1" applyBorder="1" applyAlignment="1" applyProtection="1">
      <alignment vertical="center" wrapText="1"/>
      <protection locked="0"/>
    </xf>
    <xf numFmtId="44" fontId="5" fillId="5" borderId="1" xfId="1" applyFont="1" applyFill="1" applyBorder="1" applyAlignment="1" applyProtection="1">
      <alignment vertical="center" wrapText="1"/>
    </xf>
    <xf numFmtId="44" fontId="3" fillId="3" borderId="2" xfId="1" applyFont="1" applyFill="1" applyBorder="1" applyAlignment="1" applyProtection="1">
      <alignment vertical="center" wrapText="1"/>
      <protection locked="0"/>
    </xf>
    <xf numFmtId="44" fontId="3" fillId="3" borderId="2" xfId="0" applyNumberFormat="1" applyFont="1" applyFill="1" applyBorder="1" applyAlignment="1" applyProtection="1">
      <alignment vertical="center" wrapText="1"/>
      <protection locked="0"/>
    </xf>
    <xf numFmtId="44" fontId="3" fillId="2" borderId="2" xfId="1" applyFont="1" applyFill="1" applyBorder="1" applyAlignment="1" applyProtection="1">
      <alignment vertical="center" wrapText="1"/>
    </xf>
    <xf numFmtId="44" fontId="5" fillId="5" borderId="2" xfId="1" applyFont="1" applyFill="1" applyBorder="1" applyAlignment="1" applyProtection="1">
      <alignment vertical="center" wrapText="1"/>
    </xf>
    <xf numFmtId="0" fontId="2" fillId="7" borderId="4" xfId="0" applyFont="1" applyFill="1" applyBorder="1" applyAlignment="1">
      <alignment horizontal="left" vertical="center"/>
    </xf>
    <xf numFmtId="0" fontId="6" fillId="7" borderId="8" xfId="0" applyFont="1" applyFill="1" applyBorder="1" applyAlignment="1">
      <alignment vertical="center"/>
    </xf>
    <xf numFmtId="0" fontId="3" fillId="0" borderId="0" xfId="0" applyFont="1" applyAlignment="1">
      <alignment horizontal="left" vertical="center"/>
    </xf>
    <xf numFmtId="0" fontId="8" fillId="0" borderId="2" xfId="0" applyFont="1" applyBorder="1" applyAlignment="1">
      <alignment horizontal="center" vertical="center"/>
    </xf>
    <xf numFmtId="0" fontId="3" fillId="0" borderId="2" xfId="0" applyFont="1" applyBorder="1" applyAlignment="1">
      <alignment horizontal="left" vertical="center" wrapText="1"/>
    </xf>
    <xf numFmtId="0" fontId="7" fillId="0" borderId="2" xfId="0" applyFont="1" applyBorder="1" applyAlignment="1">
      <alignment horizontal="left" vertical="center" wrapText="1"/>
    </xf>
    <xf numFmtId="0" fontId="3" fillId="3" borderId="2" xfId="0" applyFont="1" applyFill="1" applyBorder="1" applyAlignment="1" applyProtection="1">
      <alignment horizontal="center" wrapText="1"/>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DOT Theme">
  <a:themeElements>
    <a:clrScheme name="ODOT Blues">
      <a:dk1>
        <a:srgbClr val="1C355E"/>
      </a:dk1>
      <a:lt1>
        <a:sysClr val="window" lastClr="FFFFFF"/>
      </a:lt1>
      <a:dk2>
        <a:srgbClr val="097881"/>
      </a:dk2>
      <a:lt2>
        <a:srgbClr val="E7E6E6"/>
      </a:lt2>
      <a:accent1>
        <a:srgbClr val="4BC1BE"/>
      </a:accent1>
      <a:accent2>
        <a:srgbClr val="097881"/>
      </a:accent2>
      <a:accent3>
        <a:srgbClr val="1C355E"/>
      </a:accent3>
      <a:accent4>
        <a:srgbClr val="FFC000"/>
      </a:accent4>
      <a:accent5>
        <a:srgbClr val="92D050"/>
      </a:accent5>
      <a:accent6>
        <a:srgbClr val="00B050"/>
      </a:accent6>
      <a:hlink>
        <a:srgbClr val="4BC1BE"/>
      </a:hlink>
      <a:folHlink>
        <a:srgbClr val="1C355E"/>
      </a:folHlink>
    </a:clrScheme>
    <a:fontScheme name="Franklin Gothic">
      <a:majorFont>
        <a:latin typeface="Franklin Gothic Medium" panose="020B0603020102020204"/>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panose="020B0503020102020204"/>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1" id="{7A1B1314-39C7-4116-9004-D790167E04B9}" vid="{E1D0B801-30BD-4F7D-875A-20775B7819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6B971-F157-4DAF-A39F-F1E58BBBA889}">
  <sheetPr codeName="Sheet1"/>
  <dimension ref="A1:A5"/>
  <sheetViews>
    <sheetView workbookViewId="0">
      <selection activeCell="A3" sqref="A3"/>
    </sheetView>
  </sheetViews>
  <sheetFormatPr defaultRowHeight="15.5" x14ac:dyDescent="0.3"/>
  <cols>
    <col min="1" max="1" width="84.6640625" style="45" customWidth="1"/>
  </cols>
  <sheetData>
    <row r="1" spans="1:1" ht="17" x14ac:dyDescent="0.3">
      <c r="A1" s="46" t="s">
        <v>100</v>
      </c>
    </row>
    <row r="2" spans="1:1" ht="46.5" x14ac:dyDescent="0.3">
      <c r="A2" s="47" t="s">
        <v>101</v>
      </c>
    </row>
    <row r="3" spans="1:1" ht="46.5" x14ac:dyDescent="0.3">
      <c r="A3" s="47" t="s">
        <v>102</v>
      </c>
    </row>
    <row r="4" spans="1:1" ht="31" x14ac:dyDescent="0.3">
      <c r="A4" s="47" t="s">
        <v>0</v>
      </c>
    </row>
    <row r="5" spans="1:1" ht="46.5" x14ac:dyDescent="0.3">
      <c r="A5" s="48" t="s">
        <v>1</v>
      </c>
    </row>
  </sheetData>
  <sheetProtection algorithmName="SHA-512" hashValue="juDi9KOIsfKyIUL4yzsDhUkk23yNSodnGHStYFo36Vu+Krk4EKQShcRWHhXHfMT76dcs4Mi4bGizVOQbnxjnnA==" saltValue="Yv4+QEh87uDB8YK/QuasZ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D0799-8FCD-4233-B3E1-B03965292503}">
  <sheetPr codeName="Sheet2"/>
  <dimension ref="A1:C75"/>
  <sheetViews>
    <sheetView tabSelected="1" topLeftCell="A2" zoomScale="85" zoomScaleNormal="85" workbookViewId="0">
      <selection activeCell="A16" sqref="A16"/>
    </sheetView>
  </sheetViews>
  <sheetFormatPr defaultColWidth="8.58203125" defaultRowHeight="15.5" x14ac:dyDescent="0.4"/>
  <cols>
    <col min="1" max="1" width="50.83203125" style="33" customWidth="1"/>
    <col min="2" max="2" width="14.25" style="33" customWidth="1"/>
    <col min="3" max="3" width="60.5" style="2" customWidth="1"/>
    <col min="4" max="16384" width="8.58203125" style="2"/>
  </cols>
  <sheetData>
    <row r="1" spans="1:3" s="1" customFormat="1" x14ac:dyDescent="0.4">
      <c r="A1" s="23" t="s">
        <v>2</v>
      </c>
      <c r="B1" s="34" t="s">
        <v>3</v>
      </c>
      <c r="C1" s="4" t="s">
        <v>4</v>
      </c>
    </row>
    <row r="2" spans="1:3" x14ac:dyDescent="0.4">
      <c r="A2" s="24" t="s">
        <v>5</v>
      </c>
      <c r="B2" s="35"/>
      <c r="C2" s="19"/>
    </row>
    <row r="3" spans="1:3" x14ac:dyDescent="0.4">
      <c r="A3" s="25" t="s">
        <v>6</v>
      </c>
      <c r="B3" s="36">
        <v>0</v>
      </c>
      <c r="C3" s="7"/>
    </row>
    <row r="4" spans="1:3" x14ac:dyDescent="0.4">
      <c r="A4" s="26" t="s">
        <v>7</v>
      </c>
      <c r="B4" s="37">
        <v>0</v>
      </c>
      <c r="C4" s="5"/>
    </row>
    <row r="5" spans="1:3" x14ac:dyDescent="0.4">
      <c r="A5" s="26" t="s">
        <v>8</v>
      </c>
      <c r="B5" s="37">
        <v>0</v>
      </c>
      <c r="C5" s="5"/>
    </row>
    <row r="6" spans="1:3" x14ac:dyDescent="0.4">
      <c r="A6" s="26" t="s">
        <v>9</v>
      </c>
      <c r="B6" s="37">
        <v>0</v>
      </c>
      <c r="C6" s="3"/>
    </row>
    <row r="7" spans="1:3" x14ac:dyDescent="0.4">
      <c r="A7" s="27" t="s">
        <v>10</v>
      </c>
      <c r="B7" s="38">
        <f>SUM(B3:B6)</f>
        <v>0</v>
      </c>
      <c r="C7" s="8" t="s">
        <v>11</v>
      </c>
    </row>
    <row r="8" spans="1:3" x14ac:dyDescent="0.4">
      <c r="A8" s="24" t="s">
        <v>12</v>
      </c>
      <c r="B8" s="35"/>
      <c r="C8" s="19"/>
    </row>
    <row r="9" spans="1:3" x14ac:dyDescent="0.4">
      <c r="A9" s="26" t="s">
        <v>13</v>
      </c>
      <c r="B9" s="37">
        <v>0</v>
      </c>
      <c r="C9" s="5"/>
    </row>
    <row r="10" spans="1:3" x14ac:dyDescent="0.4">
      <c r="A10" s="26" t="s">
        <v>14</v>
      </c>
      <c r="B10" s="37">
        <v>0</v>
      </c>
      <c r="C10" s="5"/>
    </row>
    <row r="11" spans="1:3" x14ac:dyDescent="0.4">
      <c r="A11" s="26" t="s">
        <v>15</v>
      </c>
      <c r="B11" s="37">
        <v>0</v>
      </c>
      <c r="C11" s="5"/>
    </row>
    <row r="12" spans="1:3" x14ac:dyDescent="0.4">
      <c r="A12" s="26" t="s">
        <v>16</v>
      </c>
      <c r="B12" s="37">
        <v>0</v>
      </c>
      <c r="C12" s="5"/>
    </row>
    <row r="13" spans="1:3" x14ac:dyDescent="0.4">
      <c r="A13" s="26" t="s">
        <v>17</v>
      </c>
      <c r="B13" s="37">
        <v>0</v>
      </c>
      <c r="C13" s="5"/>
    </row>
    <row r="14" spans="1:3" x14ac:dyDescent="0.4">
      <c r="A14" s="26" t="s">
        <v>18</v>
      </c>
      <c r="B14" s="37">
        <v>0</v>
      </c>
      <c r="C14" s="3"/>
    </row>
    <row r="15" spans="1:3" x14ac:dyDescent="0.4">
      <c r="A15" s="27" t="s">
        <v>19</v>
      </c>
      <c r="B15" s="38">
        <f>SUM(B9:B14)</f>
        <v>0</v>
      </c>
      <c r="C15" s="8" t="s">
        <v>20</v>
      </c>
    </row>
    <row r="16" spans="1:3" x14ac:dyDescent="0.4">
      <c r="A16" s="24" t="s">
        <v>21</v>
      </c>
      <c r="B16" s="35"/>
      <c r="C16" s="19"/>
    </row>
    <row r="17" spans="1:3" x14ac:dyDescent="0.4">
      <c r="A17" s="26" t="s">
        <v>22</v>
      </c>
      <c r="B17" s="37">
        <v>0</v>
      </c>
      <c r="C17" s="5"/>
    </row>
    <row r="18" spans="1:3" x14ac:dyDescent="0.4">
      <c r="A18" s="26" t="s">
        <v>23</v>
      </c>
      <c r="B18" s="37">
        <v>0</v>
      </c>
      <c r="C18" s="5"/>
    </row>
    <row r="19" spans="1:3" x14ac:dyDescent="0.4">
      <c r="A19" s="26" t="s">
        <v>24</v>
      </c>
      <c r="B19" s="37">
        <v>0</v>
      </c>
      <c r="C19" s="5"/>
    </row>
    <row r="20" spans="1:3" x14ac:dyDescent="0.4">
      <c r="A20" s="26" t="s">
        <v>25</v>
      </c>
      <c r="B20" s="37">
        <v>0</v>
      </c>
      <c r="C20" s="5"/>
    </row>
    <row r="21" spans="1:3" ht="31" x14ac:dyDescent="0.4">
      <c r="A21" s="26" t="s">
        <v>26</v>
      </c>
      <c r="B21" s="37">
        <v>0</v>
      </c>
      <c r="C21" s="6"/>
    </row>
    <row r="22" spans="1:3" ht="31" x14ac:dyDescent="0.4">
      <c r="A22" s="26" t="s">
        <v>27</v>
      </c>
      <c r="B22" s="37">
        <v>0</v>
      </c>
      <c r="C22" s="6"/>
    </row>
    <row r="23" spans="1:3" ht="31" x14ac:dyDescent="0.4">
      <c r="A23" s="26" t="s">
        <v>28</v>
      </c>
      <c r="B23" s="37">
        <v>0</v>
      </c>
      <c r="C23" s="6"/>
    </row>
    <row r="24" spans="1:3" x14ac:dyDescent="0.4">
      <c r="A24" s="26" t="s">
        <v>29</v>
      </c>
      <c r="B24" s="37">
        <v>0</v>
      </c>
      <c r="C24" s="6"/>
    </row>
    <row r="25" spans="1:3" x14ac:dyDescent="0.4">
      <c r="A25" s="26" t="s">
        <v>30</v>
      </c>
      <c r="B25" s="37">
        <v>0</v>
      </c>
      <c r="C25" s="3"/>
    </row>
    <row r="26" spans="1:3" x14ac:dyDescent="0.4">
      <c r="A26" s="27" t="s">
        <v>31</v>
      </c>
      <c r="B26" s="38">
        <f>SUM(B17:B25)</f>
        <v>0</v>
      </c>
      <c r="C26" s="8" t="s">
        <v>32</v>
      </c>
    </row>
    <row r="27" spans="1:3" x14ac:dyDescent="0.4">
      <c r="A27" s="24" t="s">
        <v>33</v>
      </c>
      <c r="B27" s="35"/>
      <c r="C27" s="19"/>
    </row>
    <row r="28" spans="1:3" x14ac:dyDescent="0.4">
      <c r="A28" s="26" t="s">
        <v>34</v>
      </c>
      <c r="B28" s="37">
        <v>0</v>
      </c>
      <c r="C28" s="5"/>
    </row>
    <row r="29" spans="1:3" x14ac:dyDescent="0.4">
      <c r="A29" s="26" t="s">
        <v>35</v>
      </c>
      <c r="B29" s="37">
        <v>0</v>
      </c>
      <c r="C29" s="5"/>
    </row>
    <row r="30" spans="1:3" x14ac:dyDescent="0.4">
      <c r="A30" s="26" t="s">
        <v>36</v>
      </c>
      <c r="B30" s="37">
        <v>0</v>
      </c>
      <c r="C30" s="3"/>
    </row>
    <row r="31" spans="1:3" x14ac:dyDescent="0.4">
      <c r="A31" s="27" t="s">
        <v>37</v>
      </c>
      <c r="B31" s="38">
        <f>SUM(B28:B30)</f>
        <v>0</v>
      </c>
      <c r="C31" s="8" t="s">
        <v>38</v>
      </c>
    </row>
    <row r="32" spans="1:3" x14ac:dyDescent="0.4">
      <c r="A32" s="24" t="s">
        <v>39</v>
      </c>
      <c r="B32" s="35"/>
      <c r="C32" s="19"/>
    </row>
    <row r="33" spans="1:3" x14ac:dyDescent="0.4">
      <c r="A33" s="28" t="s">
        <v>40</v>
      </c>
      <c r="B33" s="37">
        <v>0</v>
      </c>
      <c r="C33" s="5"/>
    </row>
    <row r="34" spans="1:3" x14ac:dyDescent="0.4">
      <c r="A34" s="26" t="s">
        <v>41</v>
      </c>
      <c r="B34" s="37">
        <v>0</v>
      </c>
      <c r="C34" s="5"/>
    </row>
    <row r="35" spans="1:3" x14ac:dyDescent="0.4">
      <c r="A35" s="26" t="s">
        <v>42</v>
      </c>
      <c r="B35" s="37">
        <v>0</v>
      </c>
      <c r="C35" s="6"/>
    </row>
    <row r="36" spans="1:3" x14ac:dyDescent="0.4">
      <c r="A36" s="29" t="s">
        <v>43</v>
      </c>
      <c r="B36" s="38">
        <f>SUM(B33:B35)</f>
        <v>0</v>
      </c>
      <c r="C36" s="8" t="s">
        <v>44</v>
      </c>
    </row>
    <row r="37" spans="1:3" x14ac:dyDescent="0.4">
      <c r="A37" s="44" t="s">
        <v>45</v>
      </c>
      <c r="B37" s="35"/>
      <c r="C37" s="19"/>
    </row>
    <row r="38" spans="1:3" x14ac:dyDescent="0.4">
      <c r="A38" s="25" t="s">
        <v>46</v>
      </c>
      <c r="B38" s="37">
        <v>0</v>
      </c>
      <c r="C38" s="5"/>
    </row>
    <row r="39" spans="1:3" x14ac:dyDescent="0.4">
      <c r="A39" s="26" t="s">
        <v>47</v>
      </c>
      <c r="B39" s="37">
        <v>0</v>
      </c>
      <c r="C39" s="5"/>
    </row>
    <row r="40" spans="1:3" x14ac:dyDescent="0.4">
      <c r="A40" s="26" t="s">
        <v>48</v>
      </c>
      <c r="B40" s="37">
        <v>0</v>
      </c>
      <c r="C40" s="5"/>
    </row>
    <row r="41" spans="1:3" x14ac:dyDescent="0.4">
      <c r="A41" s="26" t="s">
        <v>49</v>
      </c>
      <c r="B41" s="39">
        <v>0</v>
      </c>
      <c r="C41" s="3"/>
    </row>
    <row r="42" spans="1:3" x14ac:dyDescent="0.4">
      <c r="A42" s="29" t="s">
        <v>50</v>
      </c>
      <c r="B42" s="38">
        <f>SUM(B38:B41)</f>
        <v>0</v>
      </c>
      <c r="C42" s="8" t="s">
        <v>51</v>
      </c>
    </row>
    <row r="43" spans="1:3" x14ac:dyDescent="0.4">
      <c r="A43" s="30" t="s">
        <v>52</v>
      </c>
      <c r="B43" s="38">
        <f>B7+B15+B26+B31+B36+B42</f>
        <v>0</v>
      </c>
      <c r="C43" s="13" t="s">
        <v>53</v>
      </c>
    </row>
    <row r="44" spans="1:3" s="1" customFormat="1" x14ac:dyDescent="0.4">
      <c r="A44" s="24" t="s">
        <v>54</v>
      </c>
      <c r="B44" s="35"/>
      <c r="C44" s="19"/>
    </row>
    <row r="45" spans="1:3" ht="63" customHeight="1" x14ac:dyDescent="0.4">
      <c r="A45" s="9" t="s">
        <v>55</v>
      </c>
      <c r="B45" s="40">
        <v>0</v>
      </c>
      <c r="C45" s="10" t="s">
        <v>56</v>
      </c>
    </row>
    <row r="46" spans="1:3" x14ac:dyDescent="0.4">
      <c r="A46" s="30" t="s">
        <v>57</v>
      </c>
      <c r="B46" s="38">
        <f>B43-B45</f>
        <v>0</v>
      </c>
      <c r="C46" s="13" t="s">
        <v>58</v>
      </c>
    </row>
    <row r="47" spans="1:3" s="1" customFormat="1" x14ac:dyDescent="0.4">
      <c r="A47" s="24" t="s">
        <v>59</v>
      </c>
      <c r="B47" s="35"/>
      <c r="C47" s="19"/>
    </row>
    <row r="48" spans="1:3" s="12" customFormat="1" ht="77.5" x14ac:dyDescent="0.3">
      <c r="A48" s="9" t="s">
        <v>60</v>
      </c>
      <c r="B48" s="20">
        <v>0</v>
      </c>
      <c r="C48" s="11" t="s">
        <v>61</v>
      </c>
    </row>
    <row r="49" spans="1:3" s="12" customFormat="1" ht="62" x14ac:dyDescent="0.3">
      <c r="A49" s="9" t="s">
        <v>62</v>
      </c>
      <c r="B49" s="20">
        <v>0</v>
      </c>
      <c r="C49" s="11" t="s">
        <v>63</v>
      </c>
    </row>
    <row r="50" spans="1:3" s="12" customFormat="1" ht="62" x14ac:dyDescent="0.3">
      <c r="A50" s="9" t="s">
        <v>64</v>
      </c>
      <c r="B50" s="20">
        <v>0</v>
      </c>
      <c r="C50" s="11" t="s">
        <v>65</v>
      </c>
    </row>
    <row r="51" spans="1:3" ht="124" x14ac:dyDescent="0.4">
      <c r="A51" s="30" t="s">
        <v>66</v>
      </c>
      <c r="B51" s="38">
        <f>(B48*15000) + (B49*205000) + (B50*220000)</f>
        <v>0</v>
      </c>
      <c r="C51" s="11" t="s">
        <v>67</v>
      </c>
    </row>
    <row r="52" spans="1:3" s="1" customFormat="1" x14ac:dyDescent="0.4">
      <c r="A52" s="43" t="s">
        <v>68</v>
      </c>
      <c r="B52" s="35"/>
      <c r="C52" s="19"/>
    </row>
    <row r="53" spans="1:3" s="12" customFormat="1" ht="52.5" customHeight="1" x14ac:dyDescent="0.3">
      <c r="A53" s="9" t="s">
        <v>69</v>
      </c>
      <c r="B53" s="14">
        <f>IF(B46&lt;B51, B46, B51)</f>
        <v>0</v>
      </c>
      <c r="C53" s="11" t="s">
        <v>70</v>
      </c>
    </row>
    <row r="54" spans="1:3" ht="62" x14ac:dyDescent="0.4">
      <c r="A54" s="9" t="s">
        <v>71</v>
      </c>
      <c r="B54" s="21">
        <f>IF(B53=B46,0.2,IF((B46-(B51*0.8))/B46&lt;0.2,0.2,(B46-(B51*0.8))/B46))</f>
        <v>0.2</v>
      </c>
      <c r="C54" s="11" t="s">
        <v>72</v>
      </c>
    </row>
    <row r="55" spans="1:3" x14ac:dyDescent="0.4">
      <c r="A55" s="9" t="s">
        <v>73</v>
      </c>
      <c r="B55" s="22">
        <v>0</v>
      </c>
      <c r="C55" s="11"/>
    </row>
    <row r="56" spans="1:3" x14ac:dyDescent="0.4">
      <c r="A56" s="30" t="s">
        <v>74</v>
      </c>
      <c r="B56" s="38">
        <f>IF(B53=B46,B53*(B54+B55),B46*(B54+B55))</f>
        <v>0</v>
      </c>
      <c r="C56" s="11" t="s">
        <v>75</v>
      </c>
    </row>
    <row r="57" spans="1:3" ht="31" x14ac:dyDescent="0.4">
      <c r="A57" s="30" t="s">
        <v>76</v>
      </c>
      <c r="B57" s="38">
        <f>IF(B53=B46,(B53-B56),B46-B56)</f>
        <v>0</v>
      </c>
      <c r="C57" s="11" t="s">
        <v>77</v>
      </c>
    </row>
    <row r="58" spans="1:3" s="1" customFormat="1" x14ac:dyDescent="0.4">
      <c r="A58" s="43" t="s">
        <v>78</v>
      </c>
      <c r="B58" s="35"/>
      <c r="C58" s="19"/>
    </row>
    <row r="59" spans="1:3" ht="31" x14ac:dyDescent="0.4">
      <c r="A59" s="26" t="s">
        <v>79</v>
      </c>
      <c r="B59" s="39">
        <v>0</v>
      </c>
      <c r="C59" s="18"/>
    </row>
    <row r="60" spans="1:3" ht="16" customHeight="1" x14ac:dyDescent="0.4">
      <c r="A60" s="9" t="s">
        <v>80</v>
      </c>
      <c r="B60" s="20">
        <v>0</v>
      </c>
      <c r="C60" s="15"/>
    </row>
    <row r="61" spans="1:3" ht="46.5" x14ac:dyDescent="0.4">
      <c r="A61" s="9" t="s">
        <v>81</v>
      </c>
      <c r="B61" s="41">
        <f>B60*1000</f>
        <v>0</v>
      </c>
      <c r="C61" s="11" t="s">
        <v>82</v>
      </c>
    </row>
    <row r="62" spans="1:3" ht="46.5" x14ac:dyDescent="0.4">
      <c r="A62" s="9" t="s">
        <v>83</v>
      </c>
      <c r="B62" s="14">
        <f>IF(B61&lt;B59, B61, B59)</f>
        <v>0</v>
      </c>
      <c r="C62" s="11" t="s">
        <v>84</v>
      </c>
    </row>
    <row r="63" spans="1:3" ht="62" x14ac:dyDescent="0.4">
      <c r="A63" s="9" t="s">
        <v>85</v>
      </c>
      <c r="B63" s="21">
        <f>IF(B62=B59,0.2,IF((B59-(B61*0.8))/B59&lt;0.2,0.2,(B59-(B61*0.8))/B59))</f>
        <v>0.2</v>
      </c>
      <c r="C63" s="11" t="s">
        <v>86</v>
      </c>
    </row>
    <row r="64" spans="1:3" ht="16" customHeight="1" x14ac:dyDescent="0.4">
      <c r="A64" s="9" t="s">
        <v>73</v>
      </c>
      <c r="B64" s="22">
        <v>0</v>
      </c>
      <c r="C64" s="15"/>
    </row>
    <row r="65" spans="1:3" ht="16" customHeight="1" x14ac:dyDescent="0.4">
      <c r="A65" s="30" t="s">
        <v>87</v>
      </c>
      <c r="B65" s="38">
        <f>IF(B62=B59,B62*(B63+B64),B59*(B63+B64))</f>
        <v>0</v>
      </c>
      <c r="C65" s="11" t="s">
        <v>88</v>
      </c>
    </row>
    <row r="66" spans="1:3" x14ac:dyDescent="0.4">
      <c r="A66" s="30" t="s">
        <v>89</v>
      </c>
      <c r="B66" s="38">
        <f>IF(B62=B59,(B62-B65),B59-B65)</f>
        <v>0</v>
      </c>
      <c r="C66" s="11" t="s">
        <v>90</v>
      </c>
    </row>
    <row r="67" spans="1:3" x14ac:dyDescent="0.4">
      <c r="A67" s="43" t="s">
        <v>91</v>
      </c>
      <c r="B67" s="35"/>
      <c r="C67" s="19"/>
    </row>
    <row r="68" spans="1:3" x14ac:dyDescent="0.4">
      <c r="A68" s="31" t="s">
        <v>92</v>
      </c>
      <c r="B68" s="17">
        <f>B56+B65</f>
        <v>0</v>
      </c>
      <c r="C68" s="11"/>
    </row>
    <row r="69" spans="1:3" s="12" customFormat="1" ht="46.5" x14ac:dyDescent="0.3">
      <c r="A69" s="16" t="s">
        <v>93</v>
      </c>
      <c r="B69" s="17">
        <f>B57+B66</f>
        <v>0</v>
      </c>
      <c r="C69" s="11" t="s">
        <v>0</v>
      </c>
    </row>
    <row r="70" spans="1:3" x14ac:dyDescent="0.4">
      <c r="A70" s="30" t="s">
        <v>94</v>
      </c>
      <c r="B70" s="42">
        <f>B69*0.1</f>
        <v>0</v>
      </c>
      <c r="C70" s="11" t="s">
        <v>95</v>
      </c>
    </row>
    <row r="72" spans="1:3" x14ac:dyDescent="0.4">
      <c r="A72" s="32" t="s">
        <v>96</v>
      </c>
      <c r="B72" s="49"/>
      <c r="C72" s="49"/>
    </row>
    <row r="73" spans="1:3" x14ac:dyDescent="0.4">
      <c r="A73" s="32" t="s">
        <v>97</v>
      </c>
      <c r="B73" s="49"/>
      <c r="C73" s="49"/>
    </row>
    <row r="74" spans="1:3" x14ac:dyDescent="0.4">
      <c r="A74" s="32" t="s">
        <v>98</v>
      </c>
      <c r="B74" s="49"/>
      <c r="C74" s="49"/>
    </row>
    <row r="75" spans="1:3" x14ac:dyDescent="0.4">
      <c r="A75" s="32" t="s">
        <v>99</v>
      </c>
      <c r="B75" s="49"/>
      <c r="C75" s="49"/>
    </row>
  </sheetData>
  <sheetProtection algorithmName="SHA-512" hashValue="ixi63yKyMxbTJVYEtOPwLOGCHZGziTsSG88KWDwYyKRoBekBqM6+V80RDMueZKqiXJi5Zw6tZBurVoDw3HhhQg==" saltValue="LPBjwcbcD0DCAJ1CtEF+zA==" spinCount="100000" sheet="1" objects="1" scenarios="1"/>
  <mergeCells count="4">
    <mergeCell ref="B74:C74"/>
    <mergeCell ref="B75:C75"/>
    <mergeCell ref="B72:C72"/>
    <mergeCell ref="B73:C73"/>
  </mergeCells>
  <dataValidations count="4">
    <dataValidation type="decimal" operator="greaterThanOrEqual" showInputMessage="1" showErrorMessage="1" errorTitle="Cost Value" error="Cost must be a number greater than or equal to zero." sqref="B59 B28:B31 B33:B36 B38:B43 B45 B2:B15 B17:B26" xr:uid="{C52DFD6B-3838-4023-B8E4-2D1BA9D70551}">
      <formula1>0</formula1>
    </dataValidation>
    <dataValidation type="custom" operator="greaterThanOrEqual" showInputMessage="1" showErrorMessage="1" errorTitle="Cost Value" error="Cost must be a number greater than or equal to zero. Cost can be claimed in capital or O&amp;M, not both." sqref="B21:B23" xr:uid="{9E8BAFA9-7887-4FA4-AC96-7CE932C432BD}">
      <formula1>AND(OR(B21=0,SUM(#REF!)=0),B21&gt;=0)</formula1>
    </dataValidation>
    <dataValidation type="whole" allowBlank="1" showInputMessage="1" showErrorMessage="1" errorTitle="Reimbursement Percentage" error="Number of ports must be between 0 and 4" sqref="B48:B50" xr:uid="{33F50A69-0E87-48EC-9A3A-156D93A31249}">
      <formula1>0</formula1>
      <formula2>4</formula2>
    </dataValidation>
    <dataValidation type="whole" allowBlank="1" showInputMessage="1" showErrorMessage="1" error="Only up 300 kW of BESS will be considered for funding" sqref="B60" xr:uid="{4D9A1219-6722-47A5-9992-BA404B9FC9A3}">
      <formula1>0</formula1>
      <formula2>300</formula2>
    </dataValidation>
  </dataValidations>
  <pageMargins left="0.7" right="0.7" top="0.75" bottom="0.75" header="0.3" footer="0.3"/>
  <pageSetup scale="69" orientation="portrait" horizontalDpi="90" verticalDpi="90" r:id="rId1"/>
  <headerFooter>
    <oddHeader>&amp;CEXHIBIT D - COST PROPOSAL FORM</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tention_x0020_Review_x0020_Date xmlns="f60e121d-e5c8-4106-b784-d849021163ab" xsi:nil="true"/>
    <PublishingExpirationDate xmlns="http://schemas.microsoft.com/sharepoint/v3" xsi:nil="true"/>
    <PublishingStartDate xmlns="http://schemas.microsoft.com/sharepoint/v3" xsi:nil="true"/>
    <Retention_x0020_Contact xmlns="f60e121d-e5c8-4106-b784-d849021163a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0CFE70B33E6FC41BA9B0AFC403A84D1" ma:contentTypeVersion="6" ma:contentTypeDescription="Create a new document." ma:contentTypeScope="" ma:versionID="53c69fd241c042010dba6e443a13e696">
  <xsd:schema xmlns:xsd="http://www.w3.org/2001/XMLSchema" xmlns:xs="http://www.w3.org/2001/XMLSchema" xmlns:p="http://schemas.microsoft.com/office/2006/metadata/properties" xmlns:ns1="http://schemas.microsoft.com/sharepoint/v3" xmlns:ns2="f60e121d-e5c8-4106-b784-d849021163ab" xmlns:ns3="6ec60af1-6d1e-4575-bf73-1b6e791fcd10" targetNamespace="http://schemas.microsoft.com/office/2006/metadata/properties" ma:root="true" ma:fieldsID="d6a816325f3d5c72f41005efa2edf755" ns1:_="" ns2:_="" ns3:_="">
    <xsd:import namespace="http://schemas.microsoft.com/sharepoint/v3"/>
    <xsd:import namespace="f60e121d-e5c8-4106-b784-d849021163ab"/>
    <xsd:import namespace="6ec60af1-6d1e-4575-bf73-1b6e791fcd10"/>
    <xsd:element name="properties">
      <xsd:complexType>
        <xsd:sequence>
          <xsd:element name="documentManagement">
            <xsd:complexType>
              <xsd:all>
                <xsd:element ref="ns1:PublishingStartDate" minOccurs="0"/>
                <xsd:element ref="ns1:PublishingExpirationDate" minOccurs="0"/>
                <xsd:element ref="ns3:SharedWithUsers" minOccurs="0"/>
                <xsd:element ref="ns2:Retention_x0020_Review_x0020_Date" minOccurs="0"/>
                <xsd:element ref="ns2:Retention_x0020_Conta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60e121d-e5c8-4106-b784-d849021163ab" elementFormDefault="qualified">
    <xsd:import namespace="http://schemas.microsoft.com/office/2006/documentManagement/types"/>
    <xsd:import namespace="http://schemas.microsoft.com/office/infopath/2007/PartnerControls"/>
    <xsd:element name="Retention_x0020_Review_x0020_Date" ma:index="13" nillable="true" ma:displayName="Retention Review Date" ma:format="DateOnly" ma:internalName="Retention_x0020_Review_x0020_Date">
      <xsd:simpleType>
        <xsd:restriction base="dms:DateTime"/>
      </xsd:simpleType>
    </xsd:element>
    <xsd:element name="Retention_x0020_Contact" ma:index="14" nillable="true" ma:displayName="Retention Contact" ma:internalName="Retention_x0020_Contac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c60af1-6d1e-4575-bf73-1b6e791fcd1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1"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64350D-95A7-4664-B17A-4FD8E502CD7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C331495-F1FE-4A12-90F8-B0E4634E2D71}">
  <ds:schemaRefs>
    <ds:schemaRef ds:uri="http://schemas.microsoft.com/sharepoint/v3/contenttype/forms"/>
  </ds:schemaRefs>
</ds:datastoreItem>
</file>

<file path=customXml/itemProps3.xml><?xml version="1.0" encoding="utf-8"?>
<ds:datastoreItem xmlns:ds="http://schemas.openxmlformats.org/officeDocument/2006/customXml" ds:itemID="{3CC29A51-0DF4-4065-B4B3-F6E989AEFC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Applicants to Complete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WILSON Troy C</dc:creator>
  <cp:keywords/>
  <dc:description/>
  <cp:lastModifiedBy>GRIGGS Stefenie T</cp:lastModifiedBy>
  <cp:revision/>
  <dcterms:created xsi:type="dcterms:W3CDTF">2024-05-10T18:24:43Z</dcterms:created>
  <dcterms:modified xsi:type="dcterms:W3CDTF">2024-10-08T21:06:24Z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4870107-094d-417a-be4e-221e87afbec1_Enabled">
    <vt:lpwstr>true</vt:lpwstr>
  </property>
  <property fmtid="{D5CDD505-2E9C-101B-9397-08002B2CF9AE}" pid="3" name="MSIP_Label_e4870107-094d-417a-be4e-221e87afbec1_SetDate">
    <vt:lpwstr>2024-05-10T18:25:59Z</vt:lpwstr>
  </property>
  <property fmtid="{D5CDD505-2E9C-101B-9397-08002B2CF9AE}" pid="4" name="MSIP_Label_e4870107-094d-417a-be4e-221e87afbec1_Method">
    <vt:lpwstr>Privileged</vt:lpwstr>
  </property>
  <property fmtid="{D5CDD505-2E9C-101B-9397-08002B2CF9AE}" pid="5" name="MSIP_Label_e4870107-094d-417a-be4e-221e87afbec1_Name">
    <vt:lpwstr>Level 2 - Limited (Items)</vt:lpwstr>
  </property>
  <property fmtid="{D5CDD505-2E9C-101B-9397-08002B2CF9AE}" pid="6" name="MSIP_Label_e4870107-094d-417a-be4e-221e87afbec1_SiteId">
    <vt:lpwstr>28b0d013-46bc-4a64-8d86-1c8a31cf590d</vt:lpwstr>
  </property>
  <property fmtid="{D5CDD505-2E9C-101B-9397-08002B2CF9AE}" pid="7" name="MSIP_Label_e4870107-094d-417a-be4e-221e87afbec1_ActionId">
    <vt:lpwstr>4fd733fe-ce6b-43e1-9f14-80dc1900a25b</vt:lpwstr>
  </property>
  <property fmtid="{D5CDD505-2E9C-101B-9397-08002B2CF9AE}" pid="8" name="MSIP_Label_e4870107-094d-417a-be4e-221e87afbec1_ContentBits">
    <vt:lpwstr>0</vt:lpwstr>
  </property>
  <property fmtid="{D5CDD505-2E9C-101B-9397-08002B2CF9AE}" pid="9" name="ContentTypeId">
    <vt:lpwstr>0x010100E0CFE70B33E6FC41BA9B0AFC403A84D1</vt:lpwstr>
  </property>
  <property fmtid="{D5CDD505-2E9C-101B-9397-08002B2CF9AE}" pid="10" name="Order">
    <vt:r8>10500</vt:r8>
  </property>
  <property fmtid="{D5CDD505-2E9C-101B-9397-08002B2CF9AE}" pid="11" name="xd_Signature">
    <vt:bool>false</vt:bool>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ies>
</file>