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_SNP\Community Eligibility CEP\Forms\2020\"/>
    </mc:Choice>
  </mc:AlternateContent>
  <bookViews>
    <workbookView xWindow="0" yWindow="0" windowWidth="21570" windowHeight="7590"/>
  </bookViews>
  <sheets>
    <sheet name="Site 1" sheetId="1" r:id="rId1"/>
  </sheets>
  <calcPr calcId="162913"/>
</workbook>
</file>

<file path=xl/calcChain.xml><?xml version="1.0" encoding="utf-8"?>
<calcChain xmlns="http://schemas.openxmlformats.org/spreadsheetml/2006/main">
  <c r="C12" i="1" l="1"/>
  <c r="F22" i="1"/>
  <c r="F13" i="1"/>
  <c r="F17" i="1"/>
  <c r="C17" i="1"/>
  <c r="C13" i="1"/>
  <c r="F12" i="1"/>
  <c r="F24" i="1"/>
  <c r="F28" i="1"/>
  <c r="C24" i="1"/>
  <c r="C26" i="1"/>
  <c r="C28" i="1"/>
  <c r="M26" i="1"/>
  <c r="M31" i="1"/>
  <c r="F26" i="1"/>
  <c r="M28" i="1"/>
  <c r="C18" i="1" l="1"/>
  <c r="F18" i="1"/>
  <c r="D30" i="1"/>
  <c r="F32" i="1" s="1"/>
  <c r="M30" i="1"/>
  <c r="I13" i="1"/>
  <c r="D19" i="1" l="1"/>
  <c r="C32" i="1" s="1"/>
  <c r="A33" i="1" s="1"/>
  <c r="M32" i="1"/>
</calcChain>
</file>

<file path=xl/comments1.xml><?xml version="1.0" encoding="utf-8"?>
<comments xmlns="http://schemas.openxmlformats.org/spreadsheetml/2006/main">
  <authors>
    <author>shinds</author>
  </authors>
  <commentList>
    <comment ref="C15" authorId="0" shapeId="0">
      <text>
        <r>
          <rPr>
            <b/>
            <sz val="11"/>
            <color indexed="81"/>
            <rFont val="Arial"/>
            <family val="2"/>
          </rPr>
          <t xml:space="preserve">The maximum price for a student reduced-price breakfast is $.30. In Oregon, the State Legislature reimburses sponsors the $.30 per reduced eligible meal served. </t>
        </r>
      </text>
    </comment>
    <comment ref="F15" authorId="0" shapeId="0">
      <text>
        <r>
          <rPr>
            <b/>
            <sz val="11"/>
            <color indexed="81"/>
            <rFont val="Arial"/>
            <family val="2"/>
          </rPr>
          <t>The maximum price for a student reduced-price lunch is $.40. In Oregon, the State Legislature reimburses sponsors the $.40 per reduced eligible meal served.</t>
        </r>
        <r>
          <rPr>
            <b/>
            <sz val="12"/>
            <color indexed="81"/>
            <rFont val="Arial"/>
            <family val="2"/>
          </rPr>
          <t xml:space="preserve"> </t>
        </r>
      </text>
    </comment>
    <comment ref="B22" authorId="0" shapeId="0">
      <text>
        <r>
          <rPr>
            <b/>
            <sz val="12"/>
            <color indexed="81"/>
            <rFont val="Arial"/>
            <family val="2"/>
          </rPr>
          <t>Total number of students enrolled at this site</t>
        </r>
      </text>
    </comment>
    <comment ref="B23" authorId="0" shapeId="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text>
        <r>
          <rPr>
            <b/>
            <sz val="12"/>
            <color indexed="81"/>
            <rFont val="Arial"/>
            <family val="2"/>
          </rPr>
          <t>As of April 1 of the school year prior to the First Year of electing benefits,  (based on this site, group of sites, or districtwide)</t>
        </r>
      </text>
    </comment>
    <comment ref="C24" authorId="0" shapeId="0">
      <text>
        <r>
          <rPr>
            <b/>
            <sz val="12"/>
            <color indexed="81"/>
            <rFont val="Arial"/>
            <family val="2"/>
          </rPr>
          <t>Identified Students ÷ Enrollment x 100</t>
        </r>
      </text>
    </comment>
    <comment ref="C26" authorId="0" shapeId="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<sst xmlns="http://schemas.openxmlformats.org/spreadsheetml/2006/main" count="68" uniqueCount="50">
  <si>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</si>
  <si>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</si>
  <si>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</si>
  <si>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</si>
  <si>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</si>
  <si>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</si>
  <si>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</si>
  <si>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</si>
  <si>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</si>
  <si>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</si>
  <si>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</si>
  <si>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</si>
  <si>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</si>
  <si>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</si>
  <si>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</si>
  <si>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</si>
  <si>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</si>
  <si>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</si>
  <si>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</si>
  <si>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</si>
  <si>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</si>
  <si>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</si>
  <si>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</si>
  <si>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</si>
  <si>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</si>
  <si>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Regular Rate + $0.06</t>
  </si>
  <si>
    <t>Lunch - High Rate</t>
  </si>
  <si>
    <t>Lunch - High Rate + $0.06</t>
  </si>
  <si>
    <t>Yes (Y) or No (N)</t>
  </si>
  <si>
    <t>Approved for $0.06</t>
  </si>
  <si>
    <t>Severe Need Breakfast</t>
  </si>
  <si>
    <t>SITE NAME</t>
  </si>
  <si>
    <t>FED Breakfast Reimbursement</t>
  </si>
  <si>
    <t>FED Lunch Reimbursement</t>
  </si>
  <si>
    <t>CASH Breakfast Revenue (student payments)</t>
  </si>
  <si>
    <t>CASH Lunch Revenue (student payments)</t>
  </si>
  <si>
    <t>TOTAL FED Reimbursement</t>
  </si>
  <si>
    <t>Severe Need Lunch</t>
  </si>
  <si>
    <t>Increase in Meals Served</t>
  </si>
  <si>
    <t>Breakfast % Increase</t>
  </si>
  <si>
    <t>Lunch % Increase</t>
  </si>
  <si>
    <t>Increased Breakfast Revenue</t>
  </si>
  <si>
    <t>Increased Lunch Revenue</t>
  </si>
  <si>
    <t xml:space="preserve">Total Increased Meals=  </t>
  </si>
  <si>
    <t xml:space="preserve">Total Increased Revenue:    </t>
  </si>
  <si>
    <t xml:space="preserve">CEO with Projected Increase =    </t>
  </si>
  <si>
    <t>y</t>
  </si>
  <si>
    <t>Community Eligibility Provision (CEP) Method</t>
  </si>
  <si>
    <t>CEP Claiming =</t>
  </si>
  <si>
    <t>Total Revenue Based on CEP Claiming: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</si>
</sst>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1"/>
      <color theme="1"/>
      <name val="Calibri"/>
      <family val="2"/>
    </font>
    <font>
      <b/>
      <sz val="12"/>
      <color indexed="81"/>
      <name val="Arial"/>
      <family val="2"/>
    </font>
    <font>
      <b/>
      <sz val="10"/>
      <color indexed="81"/>
      <name val="Arial"/>
      <family val="2"/>
    </font>
    <font>
      <b/>
      <sz val="12"/>
      <name val="Arial"/>
      <family val="2"/>
    </font>
    <font>
      <b/>
      <sz val="13"/>
      <name val="Arial"/>
      <family val="2"/>
    </font>
    <font>
      <sz val="11"/>
      <name val="Calibri"/>
      <family val="2"/>
    </font>
    <font>
      <sz val="11"/>
      <color theme="1"/>
      <name val="Calibri"/>
      <family val="2"/>
    </font>
    <font>
      <b/>
      <sz val="11"/>
      <color theme="1"/>
      <name val="Calibri"/>
      <family val="2"/>
    </font>
    <font>
      <b/>
      <sz val="12"/>
      <color theme="1"/>
      <name val="Arial"/>
      <family val="2"/>
    </font>
    <font>
      <b/>
      <u/>
      <sz val="11"/>
      <color theme="1"/>
      <name val="Calibri"/>
      <family val="2"/>
    </font>
    <font>
      <b/>
      <sz val="11"/>
      <color theme="1"/>
      <name val="Calibri"/>
      <family val="2"/>
      <scheme val="minor"/>
    </font>
    <font>
      <sz val="11"/>
      <color theme="1"/>
      <name val="Calibri"/>
      <family val="2"/>
      <scheme val="minor"/>
    </font>
    <font>
      <sz val="10"/>
      <color theme="1"/>
      <name val="Arial"/>
      <family val="2"/>
    </font>
    <font>
      <b/>
      <sz val="13"/>
      <color rgb="FFFF0000"/>
      <name val="Arial"/>
      <family val="2"/>
    </font>
    <font>
      <sz val="11"/>
      <name val="Calibri"/>
      <family val="2"/>
      <scheme val="minor"/>
    </font>
    <font>
      <b/>
      <sz val="11"/>
      <color indexed="81"/>
      <name val="Arial"/>
      <family val="2"/>
    </font>
  </fonts>
  <fills count="10">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1" tint="0.499984740745262"/>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10">
    <xf numFmtId="0" fontId="0" fillId="0" borderId="0" xfId="0"/>
    <xf numFmtId="0" fontId="0" fillId="0" borderId="0" xfId="0" applyAlignment="1">
      <alignment horizontal="center"/>
    </xf>
    <xf numFmtId="3" fontId="8" fillId="0" borderId="1" xfId="0" applyNumberFormat="1" applyFont="1" applyBorder="1" applyAlignment="1" applyProtection="1">
      <alignment horizontal="center" vertical="center"/>
      <protection hidden="1"/>
    </xf>
    <xf numFmtId="164" fontId="8" fillId="0" borderId="1" xfId="0" applyNumberFormat="1" applyFont="1" applyBorder="1" applyAlignment="1" applyProtection="1">
      <alignment horizontal="center" vertical="center"/>
      <protection hidden="1"/>
    </xf>
    <xf numFmtId="3" fontId="8" fillId="0" borderId="2" xfId="0" applyNumberFormat="1" applyFont="1" applyBorder="1" applyAlignment="1" applyProtection="1">
      <alignment horizontal="center" vertical="center"/>
      <protection hidden="1"/>
    </xf>
    <xf numFmtId="164" fontId="8" fillId="0" borderId="2" xfId="0" applyNumberFormat="1" applyFont="1" applyBorder="1" applyAlignment="1" applyProtection="1">
      <alignment horizontal="center" vertical="center"/>
      <protection hidden="1"/>
    </xf>
    <xf numFmtId="164" fontId="8" fillId="0" borderId="3" xfId="0" applyNumberFormat="1" applyFont="1" applyBorder="1" applyAlignment="1" applyProtection="1">
      <alignment horizontal="center" vertical="center"/>
      <protection hidden="1"/>
    </xf>
    <xf numFmtId="164" fontId="8" fillId="0" borderId="4" xfId="0" applyNumberFormat="1" applyFont="1" applyBorder="1" applyAlignment="1" applyProtection="1">
      <alignment horizontal="center" vertical="center"/>
      <protection hidden="1"/>
    </xf>
    <xf numFmtId="164" fontId="8" fillId="0" borderId="5" xfId="0" applyNumberFormat="1" applyFont="1" applyBorder="1" applyAlignment="1" applyProtection="1">
      <alignment horizontal="center" vertical="center"/>
      <protection hidden="1"/>
    </xf>
    <xf numFmtId="0" fontId="0" fillId="0" borderId="0" xfId="0" applyProtection="1"/>
    <xf numFmtId="0" fontId="7" fillId="0" borderId="0" xfId="0" applyFont="1" applyProtection="1"/>
    <xf numFmtId="0" fontId="0" fillId="0" borderId="0" xfId="0" applyAlignment="1" applyProtection="1">
      <alignment horizontal="center"/>
    </xf>
    <xf numFmtId="0" fontId="7" fillId="0" borderId="0" xfId="0" applyFont="1" applyAlignment="1" applyProtection="1"/>
    <xf numFmtId="0" fontId="0" fillId="0" borderId="6" xfId="0" applyBorder="1" applyAlignment="1" applyProtection="1"/>
    <xf numFmtId="0" fontId="9" fillId="0" borderId="0" xfId="0" applyFont="1" applyAlignment="1" applyProtection="1">
      <alignment horizontal="center"/>
    </xf>
    <xf numFmtId="0" fontId="7" fillId="0" borderId="0" xfId="0" applyFont="1" applyAlignment="1" applyProtection="1">
      <alignment horizontal="left"/>
    </xf>
    <xf numFmtId="0" fontId="0" fillId="0" borderId="0" xfId="0" applyAlignment="1" applyProtection="1">
      <alignment horizontal="left"/>
    </xf>
    <xf numFmtId="0" fontId="10" fillId="0" borderId="0" xfId="0" applyFont="1" applyProtection="1"/>
    <xf numFmtId="0" fontId="11" fillId="0" borderId="0" xfId="0" applyFont="1" applyAlignment="1" applyProtection="1">
      <alignment horizontal="center"/>
    </xf>
    <xf numFmtId="0" fontId="8" fillId="0" borderId="0" xfId="0" applyFont="1" applyProtection="1"/>
    <xf numFmtId="0" fontId="8" fillId="0" borderId="7" xfId="0" applyFont="1" applyBorder="1" applyProtection="1"/>
    <xf numFmtId="0" fontId="12" fillId="0" borderId="0" xfId="0" applyFont="1" applyBorder="1" applyAlignment="1" applyProtection="1">
      <alignment vertical="top" wrapText="1"/>
    </xf>
    <xf numFmtId="0" fontId="8" fillId="0" borderId="8" xfId="0" applyFont="1" applyBorder="1" applyProtection="1"/>
    <xf numFmtId="0" fontId="7" fillId="0" borderId="0" xfId="0" applyFont="1" applyAlignment="1" applyProtection="1">
      <alignment horizontal="center" vertical="center"/>
    </xf>
    <xf numFmtId="164" fontId="7" fillId="0" borderId="0" xfId="0" applyNumberFormat="1" applyFont="1" applyAlignment="1" applyProtection="1">
      <alignment horizontal="center" vertical="center"/>
    </xf>
    <xf numFmtId="0" fontId="8" fillId="0" borderId="9" xfId="0" applyFont="1" applyBorder="1" applyAlignment="1" applyProtection="1">
      <alignment wrapText="1"/>
    </xf>
    <xf numFmtId="0" fontId="8" fillId="0" borderId="10" xfId="0" applyFont="1" applyBorder="1" applyAlignment="1" applyProtection="1">
      <alignment vertical="center"/>
    </xf>
    <xf numFmtId="0" fontId="8" fillId="0" borderId="11" xfId="0" applyFont="1" applyBorder="1" applyAlignment="1" applyProtection="1">
      <alignment horizontal="center" vertical="center"/>
    </xf>
    <xf numFmtId="2" fontId="11" fillId="0" borderId="0" xfId="0" applyNumberFormat="1" applyFont="1" applyAlignment="1" applyProtection="1">
      <alignment horizontal="center"/>
    </xf>
    <xf numFmtId="0" fontId="3" fillId="3" borderId="8" xfId="0" applyFont="1" applyFill="1" applyBorder="1" applyAlignment="1" applyProtection="1">
      <alignment wrapText="1"/>
    </xf>
    <xf numFmtId="0" fontId="3" fillId="3" borderId="21" xfId="0" applyFont="1" applyFill="1" applyBorder="1" applyAlignment="1" applyProtection="1">
      <alignment horizontal="center" vertical="center" wrapText="1"/>
    </xf>
    <xf numFmtId="0" fontId="3" fillId="4" borderId="8" xfId="0" applyFont="1" applyFill="1" applyBorder="1" applyAlignment="1" applyProtection="1">
      <alignment wrapText="1"/>
    </xf>
    <xf numFmtId="0" fontId="3" fillId="4" borderId="21" xfId="0" applyFont="1" applyFill="1" applyBorder="1" applyAlignment="1" applyProtection="1">
      <alignment horizontal="center" vertical="center" wrapText="1"/>
    </xf>
    <xf numFmtId="0" fontId="4" fillId="5" borderId="31" xfId="0" applyFont="1" applyFill="1" applyBorder="1" applyAlignment="1" applyProtection="1">
      <alignment horizontal="right"/>
      <protection hidden="1"/>
    </xf>
    <xf numFmtId="164" fontId="4" fillId="5" borderId="30" xfId="0" applyNumberFormat="1" applyFont="1" applyFill="1" applyBorder="1" applyAlignment="1" applyProtection="1">
      <alignment horizontal="left"/>
      <protection hidden="1"/>
    </xf>
    <xf numFmtId="0" fontId="3" fillId="2" borderId="28" xfId="0" applyFont="1" applyFill="1" applyBorder="1" applyProtection="1"/>
    <xf numFmtId="0" fontId="4" fillId="2" borderId="29" xfId="0" applyFont="1" applyFill="1" applyBorder="1" applyAlignment="1" applyProtection="1">
      <alignment horizontal="right"/>
    </xf>
    <xf numFmtId="164" fontId="4" fillId="2" borderId="32" xfId="0" applyNumberFormat="1" applyFont="1" applyFill="1" applyBorder="1" applyAlignment="1" applyProtection="1">
      <alignment horizontal="left"/>
      <protection hidden="1"/>
    </xf>
    <xf numFmtId="3" fontId="8" fillId="6" borderId="33" xfId="0" applyNumberFormat="1" applyFont="1" applyFill="1" applyBorder="1" applyAlignment="1" applyProtection="1">
      <alignment horizontal="center" vertical="center"/>
      <protection locked="0"/>
    </xf>
    <xf numFmtId="3" fontId="8" fillId="6" borderId="1"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3" fontId="8" fillId="6" borderId="34" xfId="0" applyNumberFormat="1" applyFont="1" applyFill="1" applyBorder="1" applyAlignment="1" applyProtection="1">
      <alignment horizontal="center" vertical="center"/>
      <protection locked="0"/>
    </xf>
    <xf numFmtId="3" fontId="8" fillId="6" borderId="2" xfId="0" applyNumberFormat="1" applyFont="1" applyFill="1" applyBorder="1" applyAlignment="1" applyProtection="1">
      <alignment horizontal="center" vertical="center"/>
      <protection locked="0"/>
    </xf>
    <xf numFmtId="164" fontId="8" fillId="6" borderId="2" xfId="0" applyNumberFormat="1" applyFont="1" applyFill="1" applyBorder="1" applyAlignment="1" applyProtection="1">
      <alignment horizontal="center" vertical="center"/>
      <protection locked="0"/>
    </xf>
    <xf numFmtId="164" fontId="8" fillId="6" borderId="5" xfId="0" applyNumberFormat="1" applyFont="1" applyFill="1" applyBorder="1" applyAlignment="1" applyProtection="1">
      <alignment horizontal="center" vertical="center"/>
      <protection locked="0"/>
    </xf>
    <xf numFmtId="3" fontId="8" fillId="6" borderId="10" xfId="0" applyNumberFormat="1" applyFont="1" applyFill="1" applyBorder="1" applyAlignment="1" applyProtection="1">
      <alignment horizontal="center" vertical="center"/>
      <protection locked="0"/>
    </xf>
    <xf numFmtId="0" fontId="3" fillId="8" borderId="21" xfId="0" applyFont="1" applyFill="1" applyBorder="1" applyAlignment="1" applyProtection="1">
      <alignment horizontal="right" vertical="center" wrapText="1"/>
      <protection hidden="1"/>
    </xf>
    <xf numFmtId="164" fontId="3" fillId="8" borderId="22" xfId="0" applyNumberFormat="1" applyFont="1" applyFill="1" applyBorder="1" applyAlignment="1" applyProtection="1">
      <alignment horizontal="center" vertical="center" wrapText="1"/>
      <protection hidden="1"/>
    </xf>
    <xf numFmtId="0" fontId="3" fillId="9" borderId="18" xfId="0" applyFont="1" applyFill="1" applyBorder="1" applyAlignment="1" applyProtection="1">
      <alignment horizontal="right"/>
      <protection hidden="1"/>
    </xf>
    <xf numFmtId="2" fontId="3" fillId="9" borderId="20" xfId="0" applyNumberFormat="1" applyFont="1" applyFill="1" applyBorder="1" applyAlignment="1" applyProtection="1">
      <alignment horizontal="center"/>
      <protection hidden="1"/>
    </xf>
    <xf numFmtId="0" fontId="0" fillId="6" borderId="41" xfId="0" applyFill="1" applyBorder="1" applyAlignment="1" applyProtection="1">
      <alignment horizontal="center"/>
      <protection locked="0"/>
    </xf>
    <xf numFmtId="0" fontId="3" fillId="7" borderId="28" xfId="0" applyFont="1" applyFill="1" applyBorder="1" applyAlignment="1" applyProtection="1">
      <alignment horizontal="center" wrapText="1"/>
      <protection hidden="1"/>
    </xf>
    <xf numFmtId="0" fontId="5" fillId="7" borderId="30" xfId="0" applyFont="1" applyFill="1" applyBorder="1" applyProtection="1"/>
    <xf numFmtId="9" fontId="3" fillId="6" borderId="2" xfId="2"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3" fillId="7" borderId="38" xfId="0" applyFont="1" applyFill="1" applyBorder="1" applyAlignment="1" applyProtection="1">
      <alignment horizontal="center" vertical="center" wrapText="1"/>
      <protection hidden="1"/>
    </xf>
    <xf numFmtId="0" fontId="3" fillId="7" borderId="18" xfId="0" applyFont="1" applyFill="1" applyBorder="1" applyAlignment="1" applyProtection="1">
      <alignment horizontal="center" vertical="center" wrapText="1"/>
      <protection hidden="1"/>
    </xf>
    <xf numFmtId="164" fontId="3" fillId="7" borderId="39" xfId="1" applyNumberFormat="1" applyFont="1" applyFill="1" applyBorder="1" applyAlignment="1" applyProtection="1">
      <alignment horizontal="center" vertical="center"/>
      <protection hidden="1"/>
    </xf>
    <xf numFmtId="164" fontId="3" fillId="7" borderId="20" xfId="1" applyNumberFormat="1" applyFont="1" applyFill="1" applyBorder="1" applyAlignment="1" applyProtection="1">
      <alignment horizontal="center" vertical="center"/>
      <protection hidden="1"/>
    </xf>
    <xf numFmtId="0" fontId="3" fillId="0" borderId="37" xfId="0" applyFont="1" applyBorder="1" applyAlignment="1" applyProtection="1">
      <alignment horizontal="center" vertical="center" wrapText="1"/>
      <protection hidden="1"/>
    </xf>
    <xf numFmtId="44" fontId="3" fillId="0" borderId="2" xfId="1" applyFont="1" applyBorder="1" applyAlignment="1" applyProtection="1">
      <alignment horizontal="center" vertical="center" wrapText="1"/>
      <protection hidden="1"/>
    </xf>
    <xf numFmtId="44" fontId="3" fillId="0" borderId="5" xfId="1" applyFont="1" applyBorder="1" applyAlignment="1" applyProtection="1">
      <alignment horizontal="center" vertical="center" wrapText="1"/>
      <protection hidden="1"/>
    </xf>
    <xf numFmtId="44" fontId="3" fillId="0" borderId="2" xfId="0" applyNumberFormat="1" applyFont="1" applyBorder="1" applyAlignment="1" applyProtection="1">
      <alignment horizontal="center" vertical="center" wrapText="1"/>
      <protection hidden="1"/>
    </xf>
    <xf numFmtId="164" fontId="5" fillId="0" borderId="2" xfId="0" applyNumberFormat="1" applyFont="1" applyBorder="1" applyAlignment="1" applyProtection="1">
      <alignment horizontal="center" vertical="center" wrapText="1"/>
      <protection hidden="1"/>
    </xf>
    <xf numFmtId="0" fontId="4" fillId="5" borderId="13" xfId="0" applyFont="1" applyFill="1" applyBorder="1" applyAlignment="1" applyProtection="1">
      <alignment horizontal="right"/>
    </xf>
    <xf numFmtId="0" fontId="4" fillId="5" borderId="14" xfId="0" applyFont="1" applyFill="1" applyBorder="1" applyAlignment="1" applyProtection="1">
      <alignment horizontal="right"/>
    </xf>
    <xf numFmtId="164" fontId="4" fillId="5" borderId="14" xfId="0" applyNumberFormat="1" applyFont="1" applyFill="1" applyBorder="1" applyAlignment="1" applyProtection="1">
      <alignment horizontal="left" wrapText="1"/>
      <protection hidden="1"/>
    </xf>
    <xf numFmtId="164" fontId="4" fillId="5" borderId="15" xfId="0" applyNumberFormat="1" applyFont="1" applyFill="1" applyBorder="1" applyAlignment="1" applyProtection="1">
      <alignment horizontal="left" wrapText="1"/>
      <protection hidden="1"/>
    </xf>
    <xf numFmtId="0" fontId="8" fillId="0" borderId="0" xfId="0" applyFont="1" applyBorder="1" applyAlignment="1" applyProtection="1"/>
    <xf numFmtId="0" fontId="13" fillId="0" borderId="13"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13" fillId="0" borderId="15" xfId="0" applyFont="1" applyBorder="1" applyAlignment="1" applyProtection="1">
      <alignment horizontal="center"/>
      <protection hidden="1"/>
    </xf>
    <xf numFmtId="0" fontId="8" fillId="0" borderId="12"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10" fontId="8" fillId="0" borderId="10" xfId="0" applyNumberFormat="1" applyFont="1"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3" fontId="8" fillId="0" borderId="2" xfId="0" applyNumberFormat="1" applyFont="1" applyBorder="1" applyAlignment="1" applyProtection="1">
      <alignment horizontal="center" vertical="center" wrapText="1"/>
      <protection hidden="1"/>
    </xf>
    <xf numFmtId="3" fontId="0" fillId="0" borderId="2" xfId="0" applyNumberFormat="1" applyBorder="1" applyAlignment="1" applyProtection="1">
      <alignment horizontal="center" vertical="center" wrapText="1"/>
      <protection hidden="1"/>
    </xf>
    <xf numFmtId="44" fontId="8" fillId="0" borderId="2" xfId="0" applyNumberFormat="1" applyFont="1" applyBorder="1" applyAlignment="1" applyProtection="1">
      <alignment horizontal="center" vertical="center" wrapText="1"/>
      <protection hidden="1"/>
    </xf>
    <xf numFmtId="164" fontId="0" fillId="0" borderId="2" xfId="0" applyNumberFormat="1" applyBorder="1" applyAlignment="1" applyProtection="1">
      <alignment horizontal="center" vertical="center" wrapText="1"/>
      <protection hidden="1"/>
    </xf>
    <xf numFmtId="0" fontId="4" fillId="2" borderId="18" xfId="0" applyFont="1" applyFill="1" applyBorder="1" applyAlignment="1" applyProtection="1">
      <alignment horizontal="right"/>
    </xf>
    <xf numFmtId="0" fontId="4" fillId="2" borderId="19" xfId="0" applyFont="1" applyFill="1" applyBorder="1" applyAlignment="1" applyProtection="1">
      <alignment horizontal="right"/>
    </xf>
    <xf numFmtId="164" fontId="4" fillId="2" borderId="19" xfId="0" applyNumberFormat="1" applyFont="1" applyFill="1" applyBorder="1" applyAlignment="1" applyProtection="1">
      <alignment horizontal="left" wrapText="1"/>
      <protection hidden="1"/>
    </xf>
    <xf numFmtId="164" fontId="4" fillId="2" borderId="20" xfId="0" applyNumberFormat="1" applyFont="1" applyFill="1" applyBorder="1" applyAlignment="1" applyProtection="1">
      <alignment horizontal="left" wrapText="1"/>
      <protection hidden="1"/>
    </xf>
    <xf numFmtId="0" fontId="0" fillId="0" borderId="0" xfId="0" applyBorder="1" applyAlignment="1" applyProtection="1"/>
    <xf numFmtId="0" fontId="3" fillId="5"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14" fillId="5" borderId="29" xfId="0" applyFont="1" applyFill="1" applyBorder="1" applyAlignment="1" applyProtection="1">
      <alignment horizontal="center"/>
    </xf>
    <xf numFmtId="0" fontId="14" fillId="5" borderId="30" xfId="0" applyFont="1" applyFill="1" applyBorder="1" applyAlignment="1" applyProtection="1">
      <alignment horizontal="center"/>
    </xf>
    <xf numFmtId="0" fontId="7" fillId="6" borderId="21" xfId="0" applyFont="1" applyFill="1" applyBorder="1" applyAlignment="1" applyProtection="1">
      <alignment horizontal="left"/>
      <protection locked="0"/>
    </xf>
    <xf numFmtId="0" fontId="7" fillId="6" borderId="40" xfId="0" applyFont="1" applyFill="1" applyBorder="1" applyAlignment="1" applyProtection="1">
      <alignment horizontal="left"/>
      <protection locked="0"/>
    </xf>
    <xf numFmtId="0" fontId="7" fillId="6" borderId="22" xfId="0" applyFont="1" applyFill="1" applyBorder="1" applyAlignment="1" applyProtection="1">
      <alignment horizontal="left"/>
      <protection locked="0"/>
    </xf>
    <xf numFmtId="0" fontId="3" fillId="3" borderId="23" xfId="0" applyFont="1" applyFill="1" applyBorder="1" applyAlignment="1" applyProtection="1">
      <alignment horizontal="center"/>
    </xf>
    <xf numFmtId="0" fontId="3" fillId="4" borderId="23" xfId="0" applyFont="1" applyFill="1" applyBorder="1" applyAlignment="1" applyProtection="1">
      <alignment horizontal="center"/>
    </xf>
    <xf numFmtId="0" fontId="3" fillId="4" borderId="27" xfId="0" applyFont="1" applyFill="1" applyBorder="1" applyAlignment="1" applyProtection="1">
      <alignment horizontal="center"/>
    </xf>
    <xf numFmtId="0" fontId="3" fillId="3" borderId="21" xfId="0" applyFont="1" applyFill="1" applyBorder="1" applyAlignment="1" applyProtection="1">
      <alignment horizontal="center"/>
    </xf>
    <xf numFmtId="0" fontId="3" fillId="3" borderId="22" xfId="0" applyFont="1" applyFill="1" applyBorder="1" applyAlignment="1" applyProtection="1">
      <alignment horizontal="center"/>
    </xf>
    <xf numFmtId="0" fontId="3" fillId="4" borderId="21" xfId="0" applyFont="1" applyFill="1" applyBorder="1" applyAlignment="1" applyProtection="1">
      <alignment horizontal="center"/>
    </xf>
    <xf numFmtId="0" fontId="3" fillId="4" borderId="22" xfId="0" applyFont="1" applyFill="1" applyBorder="1" applyAlignment="1" applyProtection="1">
      <alignment horizont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14" fillId="2" borderId="17" xfId="0" applyFont="1" applyFill="1" applyBorder="1" applyAlignment="1" applyProtection="1">
      <alignment horizontal="center"/>
    </xf>
    <xf numFmtId="0" fontId="14" fillId="2" borderId="4" xfId="0" applyFont="1" applyFill="1" applyBorder="1" applyAlignment="1" applyProtection="1">
      <alignment horizontal="center"/>
    </xf>
    <xf numFmtId="0" fontId="3" fillId="3" borderId="24" xfId="0" applyFont="1" applyFill="1" applyBorder="1" applyAlignment="1" applyProtection="1">
      <alignment horizontal="center" vertical="center" textRotation="90"/>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3" fillId="4" borderId="24" xfId="0" applyFont="1" applyFill="1" applyBorder="1" applyAlignment="1" applyProtection="1">
      <alignment horizontal="center" vertical="center" textRotation="90"/>
    </xf>
    <xf numFmtId="0" fontId="5" fillId="4" borderId="25" xfId="0" applyFont="1" applyFill="1" applyBorder="1" applyAlignment="1" applyProtection="1">
      <alignment horizontal="center"/>
    </xf>
    <xf numFmtId="0" fontId="5" fillId="4" borderId="26" xfId="0" applyFont="1" applyFill="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3"/>
  <sheetViews>
    <sheetView tabSelected="1" zoomScale="110" zoomScaleNormal="110" workbookViewId="0">
      <selection activeCell="L12" sqref="L12"/>
    </sheetView>
  </sheetViews>
  <sheetFormatPr defaultRowHeight="15" x14ac:dyDescent="0.25"/>
  <cols>
    <col min="1" max="1" width="3.7109375" bestFit="1" customWidth="1"/>
    <col min="2" max="2" width="28.7109375" customWidth="1"/>
    <col min="3" max="3" width="22.42578125" bestFit="1" customWidth="1"/>
    <col min="4" max="4" width="4.140625" style="1" bestFit="1" customWidth="1"/>
    <col min="5" max="5" width="28.7109375" customWidth="1"/>
    <col min="6" max="6" width="22.42578125" bestFit="1" customWidth="1"/>
    <col min="7" max="7" width="2.5703125" customWidth="1"/>
    <col min="8" max="8" width="26.42578125" customWidth="1"/>
    <col min="9" max="9" width="6.5703125" customWidth="1"/>
    <col min="10" max="10" width="8.5703125" customWidth="1"/>
    <col min="11" max="11" width="5.85546875" customWidth="1"/>
    <col min="12" max="12" width="34.7109375" customWidth="1"/>
    <col min="13" max="14" width="16.28515625" customWidth="1"/>
  </cols>
  <sheetData>
    <row r="1" spans="1:11" ht="15.75" thickBot="1" x14ac:dyDescent="0.3">
      <c r="A1" s="9"/>
      <c r="B1" s="10" t="s">
        <v>31</v>
      </c>
      <c r="C1" s="90"/>
      <c r="D1" s="91"/>
      <c r="E1" s="92"/>
      <c r="F1" s="9"/>
      <c r="G1" s="9"/>
      <c r="H1" s="9"/>
      <c r="I1" s="9"/>
      <c r="J1" s="9"/>
      <c r="K1" s="9"/>
    </row>
    <row r="2" spans="1:11" ht="15.75" thickBot="1" x14ac:dyDescent="0.3">
      <c r="A2" s="9"/>
      <c r="B2" s="9"/>
      <c r="C2" s="9"/>
      <c r="D2" s="11"/>
      <c r="E2" s="9"/>
      <c r="F2" s="9"/>
      <c r="G2" s="9"/>
      <c r="H2" s="9"/>
      <c r="I2" s="9"/>
      <c r="J2" s="9"/>
      <c r="K2" s="9"/>
    </row>
    <row r="3" spans="1:11" ht="15.75" thickBot="1" x14ac:dyDescent="0.3">
      <c r="A3" s="9"/>
      <c r="B3" s="12" t="s">
        <v>29</v>
      </c>
      <c r="C3" s="13" t="s">
        <v>28</v>
      </c>
      <c r="D3" s="50" t="s">
        <v>46</v>
      </c>
      <c r="E3" s="9"/>
      <c r="F3" s="9"/>
      <c r="G3" s="9"/>
      <c r="H3" s="14"/>
      <c r="I3" s="14" t="s">
        <v>4</v>
      </c>
      <c r="J3" s="14" t="s">
        <v>21</v>
      </c>
      <c r="K3" s="14" t="s">
        <v>6</v>
      </c>
    </row>
    <row r="4" spans="1:11" ht="15.75" thickBot="1" x14ac:dyDescent="0.3">
      <c r="A4" s="9"/>
      <c r="B4" s="15" t="s">
        <v>37</v>
      </c>
      <c r="C4" s="16" t="s">
        <v>28</v>
      </c>
      <c r="D4" s="50" t="s">
        <v>46</v>
      </c>
      <c r="E4" s="9"/>
      <c r="F4" s="9"/>
      <c r="G4" s="9"/>
      <c r="H4" s="17" t="s">
        <v>23</v>
      </c>
      <c r="I4" s="18">
        <v>1.79</v>
      </c>
      <c r="J4" s="18">
        <v>1.49</v>
      </c>
      <c r="K4" s="18">
        <v>0.31</v>
      </c>
    </row>
    <row r="5" spans="1:11" ht="15.75" thickBot="1" x14ac:dyDescent="0.3">
      <c r="A5" s="9"/>
      <c r="B5" s="15" t="s">
        <v>30</v>
      </c>
      <c r="C5" s="16" t="s">
        <v>28</v>
      </c>
      <c r="D5" s="50" t="s">
        <v>46</v>
      </c>
      <c r="E5" s="9"/>
      <c r="F5" s="9"/>
      <c r="G5" s="9"/>
      <c r="H5" s="17" t="s">
        <v>22</v>
      </c>
      <c r="I5" s="18">
        <v>2.14</v>
      </c>
      <c r="J5" s="18">
        <v>1.84</v>
      </c>
      <c r="K5" s="18">
        <v>0.31</v>
      </c>
    </row>
    <row r="6" spans="1:11" ht="15.75" thickBot="1" x14ac:dyDescent="0.3">
      <c r="A6" s="9"/>
      <c r="B6" s="9"/>
      <c r="C6" s="9"/>
      <c r="D6" s="11"/>
      <c r="E6" s="9"/>
      <c r="F6" s="9"/>
      <c r="G6" s="9"/>
      <c r="H6" s="17" t="s">
        <v>24</v>
      </c>
      <c r="I6" s="18">
        <v>3.31</v>
      </c>
      <c r="J6" s="18">
        <v>2.91</v>
      </c>
      <c r="K6" s="18">
        <v>0.31</v>
      </c>
    </row>
    <row r="7" spans="1:11" ht="16.5" thickBot="1" x14ac:dyDescent="0.3">
      <c r="A7" s="100" t="s">
        <v>0</v>
      </c>
      <c r="B7" s="101"/>
      <c r="C7" s="101"/>
      <c r="D7" s="102"/>
      <c r="E7" s="102"/>
      <c r="F7" s="103"/>
      <c r="G7" s="19"/>
      <c r="H7" s="17" t="s">
        <v>26</v>
      </c>
      <c r="I7" s="28">
        <v>3.33</v>
      </c>
      <c r="J7" s="28">
        <v>2.93</v>
      </c>
      <c r="K7" s="28">
        <v>0.33</v>
      </c>
    </row>
    <row r="8" spans="1:11" ht="16.5" thickBot="1" x14ac:dyDescent="0.3">
      <c r="A8" s="104" t="s">
        <v>1</v>
      </c>
      <c r="B8" s="96" t="s">
        <v>2</v>
      </c>
      <c r="C8" s="97"/>
      <c r="D8" s="107" t="s">
        <v>3</v>
      </c>
      <c r="E8" s="98" t="s">
        <v>2</v>
      </c>
      <c r="F8" s="99"/>
      <c r="G8" s="19"/>
      <c r="H8" s="17" t="s">
        <v>25</v>
      </c>
      <c r="I8" s="18">
        <v>3.37</v>
      </c>
      <c r="J8" s="18">
        <v>2.97</v>
      </c>
      <c r="K8" s="18">
        <v>0.37</v>
      </c>
    </row>
    <row r="9" spans="1:11" ht="15.75" x14ac:dyDescent="0.25">
      <c r="A9" s="105"/>
      <c r="B9" s="20" t="s">
        <v>4</v>
      </c>
      <c r="C9" s="38">
        <v>0</v>
      </c>
      <c r="D9" s="108"/>
      <c r="E9" s="20" t="s">
        <v>4</v>
      </c>
      <c r="F9" s="41">
        <v>0</v>
      </c>
      <c r="G9" s="21"/>
      <c r="H9" s="17" t="s">
        <v>27</v>
      </c>
      <c r="I9" s="18">
        <v>3.39</v>
      </c>
      <c r="J9" s="18">
        <v>2.99</v>
      </c>
      <c r="K9" s="18">
        <v>0.39</v>
      </c>
    </row>
    <row r="10" spans="1:11" ht="15.75" x14ac:dyDescent="0.25">
      <c r="A10" s="105"/>
      <c r="B10" s="22" t="s">
        <v>21</v>
      </c>
      <c r="C10" s="39">
        <v>0</v>
      </c>
      <c r="D10" s="108"/>
      <c r="E10" s="22" t="s">
        <v>21</v>
      </c>
      <c r="F10" s="42">
        <v>0</v>
      </c>
      <c r="G10" s="21"/>
      <c r="H10" s="17"/>
      <c r="I10" s="18"/>
      <c r="J10" s="18"/>
      <c r="K10" s="18"/>
    </row>
    <row r="11" spans="1:11" ht="15.75" x14ac:dyDescent="0.25">
      <c r="A11" s="105"/>
      <c r="B11" s="22" t="s">
        <v>6</v>
      </c>
      <c r="C11" s="39">
        <v>0</v>
      </c>
      <c r="D11" s="108"/>
      <c r="E11" s="22" t="s">
        <v>6</v>
      </c>
      <c r="F11" s="42">
        <v>0</v>
      </c>
      <c r="G11" s="21"/>
      <c r="H11" s="17"/>
      <c r="I11" s="18"/>
      <c r="J11" s="18"/>
      <c r="K11" s="18"/>
    </row>
    <row r="12" spans="1:11" ht="31.15" customHeight="1" x14ac:dyDescent="0.25">
      <c r="A12" s="105"/>
      <c r="B12" s="29" t="s">
        <v>7</v>
      </c>
      <c r="C12" s="2">
        <f>SUM(C9:C11)</f>
        <v>0</v>
      </c>
      <c r="D12" s="108"/>
      <c r="E12" s="31" t="s">
        <v>8</v>
      </c>
      <c r="F12" s="4">
        <f>SUM(F9:F11)</f>
        <v>0</v>
      </c>
      <c r="G12" s="19"/>
      <c r="H12" s="9"/>
      <c r="I12" s="9"/>
      <c r="J12" s="9"/>
      <c r="K12" s="9"/>
    </row>
    <row r="13" spans="1:11" ht="31.15" customHeight="1" x14ac:dyDescent="0.25">
      <c r="A13" s="105"/>
      <c r="B13" s="29" t="s">
        <v>32</v>
      </c>
      <c r="C13" s="3">
        <f>IF(D5="Y",((C9*I5)+(C10*J5)+(C11*K5)),((C9*I4)+(C10*J4)+(C11*K4)))</f>
        <v>0</v>
      </c>
      <c r="D13" s="108"/>
      <c r="E13" s="31" t="s">
        <v>33</v>
      </c>
      <c r="F13" s="5">
        <f>IF(D3="Y",(IF(D4="N",((F9*I8)+(F10*J8)+(F11*K8)),((F9*I9)+(F10*J9)+(F11*K9)))),(IF(D4="N",((F9*I6)+(F10*J6)+(F11*K6)),((F9*I7)+(F10*J7)+(F11*K7)))))</f>
        <v>0</v>
      </c>
      <c r="G13" s="19"/>
      <c r="H13" s="23" t="s">
        <v>36</v>
      </c>
      <c r="I13" s="24">
        <f>C13+F13</f>
        <v>0</v>
      </c>
      <c r="J13" s="14"/>
      <c r="K13" s="14"/>
    </row>
    <row r="14" spans="1:11" ht="15.75" x14ac:dyDescent="0.25">
      <c r="A14" s="105"/>
      <c r="B14" s="93" t="s">
        <v>9</v>
      </c>
      <c r="C14" s="93"/>
      <c r="D14" s="108"/>
      <c r="E14" s="94" t="s">
        <v>9</v>
      </c>
      <c r="F14" s="95"/>
      <c r="G14" s="19"/>
      <c r="H14" s="17"/>
      <c r="I14" s="18"/>
      <c r="J14" s="18"/>
      <c r="K14" s="18"/>
    </row>
    <row r="15" spans="1:11" ht="15.75" x14ac:dyDescent="0.25">
      <c r="A15" s="105"/>
      <c r="B15" s="22" t="s">
        <v>5</v>
      </c>
      <c r="C15" s="40">
        <v>0.3</v>
      </c>
      <c r="D15" s="108"/>
      <c r="E15" s="22" t="s">
        <v>5</v>
      </c>
      <c r="F15" s="43">
        <v>0.4</v>
      </c>
      <c r="G15" s="19"/>
      <c r="H15" s="17"/>
      <c r="I15" s="18"/>
      <c r="J15" s="18"/>
      <c r="K15" s="18"/>
    </row>
    <row r="16" spans="1:11" ht="15.75" x14ac:dyDescent="0.25">
      <c r="A16" s="105"/>
      <c r="B16" s="22" t="s">
        <v>6</v>
      </c>
      <c r="C16" s="40">
        <v>0</v>
      </c>
      <c r="D16" s="108"/>
      <c r="E16" s="22" t="s">
        <v>6</v>
      </c>
      <c r="F16" s="44">
        <v>0</v>
      </c>
      <c r="G16" s="19"/>
      <c r="H16" s="17"/>
      <c r="I16" s="18"/>
      <c r="J16" s="18"/>
      <c r="K16" s="18"/>
    </row>
    <row r="17" spans="1:13" ht="31.15" customHeight="1" thickBot="1" x14ac:dyDescent="0.3">
      <c r="A17" s="105"/>
      <c r="B17" s="25" t="s">
        <v>34</v>
      </c>
      <c r="C17" s="6">
        <f>(C10*C15)+(C11*C16)</f>
        <v>0</v>
      </c>
      <c r="D17" s="108"/>
      <c r="E17" s="25" t="s">
        <v>35</v>
      </c>
      <c r="F17" s="8">
        <f>(F10*F15)+(F11*F16)</f>
        <v>0</v>
      </c>
      <c r="G17" s="19"/>
      <c r="H17" s="17"/>
      <c r="I17" s="18"/>
      <c r="J17" s="18"/>
      <c r="K17" s="18"/>
    </row>
    <row r="18" spans="1:13" ht="31.15" customHeight="1" thickBot="1" x14ac:dyDescent="0.3">
      <c r="A18" s="106"/>
      <c r="B18" s="30" t="s">
        <v>10</v>
      </c>
      <c r="C18" s="7">
        <f>C13+C17</f>
        <v>0</v>
      </c>
      <c r="D18" s="109"/>
      <c r="E18" s="32" t="s">
        <v>11</v>
      </c>
      <c r="F18" s="7">
        <f>F13+F17</f>
        <v>0</v>
      </c>
      <c r="G18" s="19"/>
      <c r="H18" s="17"/>
      <c r="I18" s="18"/>
      <c r="J18" s="18"/>
      <c r="K18" s="18"/>
    </row>
    <row r="19" spans="1:13" ht="17.25" thickBot="1" x14ac:dyDescent="0.3">
      <c r="A19" s="81" t="s">
        <v>12</v>
      </c>
      <c r="B19" s="82"/>
      <c r="C19" s="82"/>
      <c r="D19" s="83">
        <f>C18+F18</f>
        <v>0</v>
      </c>
      <c r="E19" s="83"/>
      <c r="F19" s="84"/>
      <c r="G19" s="19"/>
      <c r="H19" s="17"/>
      <c r="I19" s="18"/>
      <c r="J19" s="18"/>
      <c r="K19" s="18"/>
    </row>
    <row r="20" spans="1:13" ht="16.5" thickBot="1" x14ac:dyDescent="0.3">
      <c r="A20" s="69"/>
      <c r="B20" s="85"/>
      <c r="C20" s="85"/>
      <c r="D20" s="85"/>
      <c r="E20" s="85"/>
      <c r="F20" s="85"/>
      <c r="G20" s="19"/>
      <c r="H20" s="9"/>
      <c r="I20" s="9"/>
      <c r="J20" s="9"/>
      <c r="K20" s="9"/>
    </row>
    <row r="21" spans="1:13" ht="15.6" customHeight="1" x14ac:dyDescent="0.25">
      <c r="A21" s="86" t="s">
        <v>47</v>
      </c>
      <c r="B21" s="87"/>
      <c r="C21" s="87"/>
      <c r="D21" s="88"/>
      <c r="E21" s="88"/>
      <c r="F21" s="89"/>
      <c r="G21" s="9"/>
      <c r="J21" s="9"/>
      <c r="K21" s="9"/>
      <c r="L21" s="51" t="s">
        <v>38</v>
      </c>
      <c r="M21" s="52"/>
    </row>
    <row r="22" spans="1:13" ht="15.6" customHeight="1" x14ac:dyDescent="0.25">
      <c r="A22" s="73">
        <v>1</v>
      </c>
      <c r="B22" s="26" t="s">
        <v>13</v>
      </c>
      <c r="C22" s="45">
        <v>0</v>
      </c>
      <c r="D22" s="74">
        <v>5</v>
      </c>
      <c r="E22" s="74" t="s">
        <v>7</v>
      </c>
      <c r="F22" s="77">
        <f>$C$12</f>
        <v>0</v>
      </c>
      <c r="G22" s="9"/>
      <c r="J22" s="9"/>
      <c r="K22" s="9"/>
      <c r="L22" s="54" t="s">
        <v>39</v>
      </c>
      <c r="M22" s="53">
        <v>1</v>
      </c>
    </row>
    <row r="23" spans="1:13" ht="15.75" x14ac:dyDescent="0.25">
      <c r="A23" s="73"/>
      <c r="B23" s="26" t="s">
        <v>14</v>
      </c>
      <c r="C23" s="45">
        <v>0</v>
      </c>
      <c r="D23" s="74"/>
      <c r="E23" s="74"/>
      <c r="F23" s="78"/>
      <c r="G23" s="9"/>
      <c r="J23" s="9"/>
      <c r="K23" s="9"/>
      <c r="L23" s="55"/>
      <c r="M23" s="53"/>
    </row>
    <row r="24" spans="1:13" ht="14.45" customHeight="1" x14ac:dyDescent="0.25">
      <c r="A24" s="73">
        <v>2</v>
      </c>
      <c r="B24" s="74" t="s">
        <v>15</v>
      </c>
      <c r="C24" s="75" t="e">
        <f>C23/C22</f>
        <v>#DIV/0!</v>
      </c>
      <c r="D24" s="74">
        <v>6</v>
      </c>
      <c r="E24" s="74" t="s">
        <v>16</v>
      </c>
      <c r="F24" s="77">
        <f>$F$12</f>
        <v>0</v>
      </c>
      <c r="G24" s="9"/>
      <c r="J24" s="9"/>
      <c r="K24" s="9"/>
      <c r="L24" s="54" t="s">
        <v>40</v>
      </c>
      <c r="M24" s="53">
        <v>0.5</v>
      </c>
    </row>
    <row r="25" spans="1:13" ht="14.45" customHeight="1" x14ac:dyDescent="0.25">
      <c r="A25" s="73"/>
      <c r="B25" s="74"/>
      <c r="C25" s="76"/>
      <c r="D25" s="74"/>
      <c r="E25" s="74"/>
      <c r="F25" s="78"/>
      <c r="G25" s="9"/>
      <c r="J25" s="9"/>
      <c r="K25" s="9"/>
      <c r="L25" s="55"/>
      <c r="M25" s="53"/>
    </row>
    <row r="26" spans="1:13" ht="14.45" customHeight="1" x14ac:dyDescent="0.25">
      <c r="A26" s="73">
        <v>3</v>
      </c>
      <c r="B26" s="74" t="s">
        <v>17</v>
      </c>
      <c r="C26" s="75" t="e">
        <f>IF(C24*1.6&lt;=1,C24*1.6,1)</f>
        <v>#DIV/0!</v>
      </c>
      <c r="D26" s="74">
        <v>7</v>
      </c>
      <c r="E26" s="74" t="s">
        <v>10</v>
      </c>
      <c r="F26" s="79" t="e">
        <f>IF(D5="Y",(((F22*C26)*I5)+((F22*C28)*K5)),((F22*C26)*I4)+((F22*C28)*K4))</f>
        <v>#DIV/0!</v>
      </c>
      <c r="G26" s="9"/>
      <c r="J26" s="9"/>
      <c r="K26" s="9"/>
      <c r="L26" s="54" t="s">
        <v>41</v>
      </c>
      <c r="M26" s="63" t="e">
        <f>IF(D5="Y",((((F22*M22)*C26)*I5)+(((F22*M22)*C28)*K5)),(((F22*M22)*C26)*I4)+(((F22*M22)*C28)*K4))</f>
        <v>#DIV/0!</v>
      </c>
    </row>
    <row r="27" spans="1:13" ht="14.45" customHeight="1" x14ac:dyDescent="0.25">
      <c r="A27" s="73"/>
      <c r="B27" s="74"/>
      <c r="C27" s="75"/>
      <c r="D27" s="74"/>
      <c r="E27" s="74"/>
      <c r="F27" s="80"/>
      <c r="G27" s="9"/>
      <c r="J27" s="9"/>
      <c r="K27" s="9"/>
      <c r="L27" s="55"/>
      <c r="M27" s="64"/>
    </row>
    <row r="28" spans="1:13" ht="14.45" customHeight="1" x14ac:dyDescent="0.25">
      <c r="A28" s="73">
        <v>4</v>
      </c>
      <c r="B28" s="74" t="s">
        <v>18</v>
      </c>
      <c r="C28" s="75" t="e">
        <f>1-C26</f>
        <v>#DIV/0!</v>
      </c>
      <c r="D28" s="74">
        <v>8</v>
      </c>
      <c r="E28" s="74" t="s">
        <v>11</v>
      </c>
      <c r="F28" s="79" t="e">
        <f>IF(D3="Y",(IF(D4="Y",((F24*C26)*I9)+((F24*C28)*K9),((F24*C26)*I8)+((F24*C28)*K8))),(IF(D4="Y",((F24*C26)*I7)+((F24*C28)*K7),((F24*C26)*I6)+((F24*C28)*K6))))</f>
        <v>#DIV/0!</v>
      </c>
      <c r="G28" s="9"/>
      <c r="J28" s="9"/>
      <c r="K28" s="9"/>
      <c r="L28" s="54" t="s">
        <v>42</v>
      </c>
      <c r="M28" s="61" t="e">
        <f>IF(D3="Y",(IF(D4="Y",(((F24*M24)*C26)*I9)+(((F24*M24)*C28)*K9),(((F24*M24)*C26)*I8)+(((F24*M24)*C28)*K8))),(IF(D4="Y",(((F24*M24)*C26)*I7)+(((F24*M24)*C28)*K7),(((F24*M24)*C26)*I6)+(((F24*M24)*C28)*K6))))</f>
        <v>#DIV/0!</v>
      </c>
    </row>
    <row r="29" spans="1:13" ht="14.45" customHeight="1" thickBot="1" x14ac:dyDescent="0.3">
      <c r="A29" s="73"/>
      <c r="B29" s="74"/>
      <c r="C29" s="76"/>
      <c r="D29" s="74"/>
      <c r="E29" s="74"/>
      <c r="F29" s="80"/>
      <c r="G29" s="9"/>
      <c r="J29" s="9"/>
      <c r="K29" s="9"/>
      <c r="L29" s="60"/>
      <c r="M29" s="62"/>
    </row>
    <row r="30" spans="1:13" ht="16.899999999999999" customHeight="1" thickBot="1" x14ac:dyDescent="0.3">
      <c r="A30" s="65" t="s">
        <v>49</v>
      </c>
      <c r="B30" s="66"/>
      <c r="C30" s="66"/>
      <c r="D30" s="67" t="e">
        <f>F26+F28</f>
        <v>#DIV/0!</v>
      </c>
      <c r="E30" s="67"/>
      <c r="F30" s="68"/>
      <c r="G30" s="9"/>
      <c r="J30" s="9"/>
      <c r="K30" s="9"/>
      <c r="L30" s="46" t="s">
        <v>44</v>
      </c>
      <c r="M30" s="47" t="e">
        <f>M26+M28</f>
        <v>#DIV/0!</v>
      </c>
    </row>
    <row r="31" spans="1:13" ht="16.5" thickBot="1" x14ac:dyDescent="0.3">
      <c r="A31" s="69"/>
      <c r="B31" s="69"/>
      <c r="C31" s="69"/>
      <c r="D31" s="69"/>
      <c r="E31" s="69"/>
      <c r="F31" s="69"/>
      <c r="G31" s="9"/>
      <c r="J31" s="9"/>
      <c r="K31" s="9"/>
      <c r="L31" s="48" t="s">
        <v>43</v>
      </c>
      <c r="M31" s="49">
        <f>(F22*M22)+(F24*M24)</f>
        <v>0</v>
      </c>
    </row>
    <row r="32" spans="1:13" ht="16.5" x14ac:dyDescent="0.25">
      <c r="A32" s="35"/>
      <c r="B32" s="36" t="s">
        <v>19</v>
      </c>
      <c r="C32" s="37">
        <f>D19</f>
        <v>0</v>
      </c>
      <c r="D32" s="27" t="s">
        <v>20</v>
      </c>
      <c r="E32" s="33" t="s">
        <v>48</v>
      </c>
      <c r="F32" s="34" t="e">
        <f>D30</f>
        <v>#DIV/0!</v>
      </c>
      <c r="G32" s="9"/>
      <c r="J32" s="9"/>
      <c r="K32" s="9"/>
      <c r="L32" s="56" t="s">
        <v>45</v>
      </c>
      <c r="M32" s="58" t="e">
        <f>F32+M30</f>
        <v>#DIV/0!</v>
      </c>
    </row>
    <row r="33" spans="1:13" ht="17.25" thickBot="1" x14ac:dyDescent="0.3">
      <c r="A33" s="70" t="e">
        <f>IF(C32&gt;F32,"Traditional Claiming Provides Greater Reimbursement","CEO Claiming Provides Greater Reimbursement")</f>
        <v>#DIV/0!</v>
      </c>
      <c r="B33" s="71"/>
      <c r="C33" s="71"/>
      <c r="D33" s="71"/>
      <c r="E33" s="71"/>
      <c r="F33" s="72"/>
      <c r="G33" s="9"/>
      <c r="H33" s="9"/>
      <c r="I33" s="9"/>
      <c r="J33" s="9"/>
      <c r="K33" s="9"/>
      <c r="L33" s="57"/>
      <c r="M33" s="59"/>
    </row>
  </sheetData>
  <sheetProtection selectLockedCells="1"/>
  <mergeCells count="49">
    <mergeCell ref="C1:E1"/>
    <mergeCell ref="B14:C14"/>
    <mergeCell ref="E14:F14"/>
    <mergeCell ref="B8:C8"/>
    <mergeCell ref="E8:F8"/>
    <mergeCell ref="A7:F7"/>
    <mergeCell ref="A8:A18"/>
    <mergeCell ref="D8:D18"/>
    <mergeCell ref="A19:C19"/>
    <mergeCell ref="D19:F19"/>
    <mergeCell ref="A20:F20"/>
    <mergeCell ref="A21:F21"/>
    <mergeCell ref="A22:A23"/>
    <mergeCell ref="D22:D23"/>
    <mergeCell ref="E22:E23"/>
    <mergeCell ref="F22:F23"/>
    <mergeCell ref="F24:F25"/>
    <mergeCell ref="F28:F29"/>
    <mergeCell ref="A26:A27"/>
    <mergeCell ref="B26:B27"/>
    <mergeCell ref="C26:C27"/>
    <mergeCell ref="D26:D27"/>
    <mergeCell ref="E26:E27"/>
    <mergeCell ref="F26:F27"/>
    <mergeCell ref="A24:A25"/>
    <mergeCell ref="B24:B25"/>
    <mergeCell ref="C24:C25"/>
    <mergeCell ref="D24:D25"/>
    <mergeCell ref="E24:E25"/>
    <mergeCell ref="A30:C30"/>
    <mergeCell ref="D30:F30"/>
    <mergeCell ref="A31:F31"/>
    <mergeCell ref="A33:F33"/>
    <mergeCell ref="A28:A29"/>
    <mergeCell ref="B28:B29"/>
    <mergeCell ref="C28:C29"/>
    <mergeCell ref="D28:D29"/>
    <mergeCell ref="E28:E29"/>
    <mergeCell ref="L32:L33"/>
    <mergeCell ref="M32:M33"/>
    <mergeCell ref="L28:L29"/>
    <mergeCell ref="M28:M29"/>
    <mergeCell ref="M26:M27"/>
    <mergeCell ref="L21:M21"/>
    <mergeCell ref="M22:M23"/>
    <mergeCell ref="L24:L25"/>
    <mergeCell ref="M24:M25"/>
    <mergeCell ref="L26:L27"/>
    <mergeCell ref="L22:L23"/>
  </mergeCells>
  <pageMargins left="0.7" right="0.7" top="1.3" bottom="0.75" header="0.3" footer="0.3"/>
  <pageSetup scale="82" orientation="portrait" r:id="rId1"/>
  <headerFooter>
    <oddHeader>&amp;C&amp;"Calibri,Bold"&amp;16Community Eligibility Provision
Reimbursement Estimation and Comparison
SY 2013-14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5555b13e-5550-4a64-82c9-4795d4b5fce9">2018-04-11T07:00:00+00:00</Remediation_x0020_Date>
    <Priority xmlns="5555b13e-5550-4a64-82c9-4795d4b5fce9">New</Priority>
    <Estimated_x0020_Creation_x0020_Date xmlns="5555b13e-5550-4a64-82c9-4795d4b5fce9" xsi:nil="true"/>
  </documentManagement>
</p:properties>
</file>

<file path=customXml/itemProps1.xml><?xml version="1.0" encoding="utf-8"?>
<ds:datastoreItem xmlns:ds="http://schemas.openxmlformats.org/officeDocument/2006/customXml" ds:itemID="{B8A4B706-A3F8-40C3-986E-52208CAF67EE}"/>
</file>

<file path=customXml/itemProps2.xml><?xml version="1.0" encoding="utf-8"?>
<ds:datastoreItem xmlns:ds="http://schemas.openxmlformats.org/officeDocument/2006/customXml" ds:itemID="{5CCCF53F-5902-4A21-A1AC-F6A0CB71AEC5}">
  <ds:schemaRefs>
    <ds:schemaRef ds:uri="http://schemas.microsoft.com/sharepoint/v3/contenttype/forms"/>
  </ds:schemaRefs>
</ds:datastoreItem>
</file>

<file path=customXml/itemProps3.xml><?xml version="1.0" encoding="utf-8"?>
<ds:datastoreItem xmlns:ds="http://schemas.openxmlformats.org/officeDocument/2006/customXml" ds:itemID="{6CC19670-566A-47DC-BE53-EA542923976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fbd3619a-7f62-44d3-ae61-ce6d5511e35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cherzog</dc:creator>
  <cp:lastModifiedBy>"dupuish"</cp:lastModifiedBy>
  <cp:lastPrinted>2013-09-18T13:05:47Z</cp:lastPrinted>
  <dcterms:created xsi:type="dcterms:W3CDTF">2013-05-20T15:51:57Z</dcterms:created>
  <dcterms:modified xsi:type="dcterms:W3CDTF">2019-04-30T23:15:25Z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0x010100FC7457C9221D0340B8D5CA9726A131CC</vt:lpwstr>
  </property>
</Properties>
</file>