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J:\A-7 Standards &amp; Instructional Support\Instructional Materials\Adoptions\2024 Adoption- Health\"/>
    </mc:Choice>
  </mc:AlternateContent>
  <xr:revisionPtr revIDLastSave="0" documentId="13_ncr:1_{6BC6D8C9-A928-4EF3-98DF-5FA07F9988DF}" xr6:coauthVersionLast="47" xr6:coauthVersionMax="47" xr10:uidLastSave="{00000000-0000-0000-0000-000000000000}"/>
  <bookViews>
    <workbookView xWindow="-110" yWindow="-110" windowWidth="22780" windowHeight="14660" tabRatio="594" xr2:uid="{00000000-000D-0000-FFFF-FFFF00000000}"/>
  </bookViews>
  <sheets>
    <sheet name="Summary" sheetId="26" r:id="rId1"/>
    <sheet name="1.1 Alignment" sheetId="50" r:id="rId2"/>
    <sheet name="1.2 Strengths-Based" sheetId="69" r:id="rId3"/>
    <sheet name="1.3 Health Literacy Analysis" sheetId="65" r:id="rId4"/>
    <sheet name="1.4 Comprehensive Sex Ed." sheetId="71" r:id="rId5"/>
    <sheet name="2.1 Engagement" sheetId="66" r:id="rId6"/>
    <sheet name="2.2 Culturally Responsive" sheetId="67" r:id="rId7"/>
    <sheet name="3.1 Supports for Teachers" sheetId="57" r:id="rId8"/>
    <sheet name="3.2 Supports for Students" sheetId="59" r:id="rId9"/>
    <sheet name="3.3 Digital Design Elements" sheetId="60" r:id="rId10"/>
    <sheet name="4.1 Formative Assessment" sheetId="61" r:id="rId11"/>
    <sheet name="4.2 Performance Assessments" sheetId="62" r:id="rId12"/>
    <sheet name="4.3 Integrated Assessment" sheetId="63" r:id="rId13"/>
    <sheet name="Reference Sheet" sheetId="25" state="hidden" r:id="rId14"/>
    <sheet name="Sheet2" sheetId="2"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26" l="1"/>
  <c r="E11" i="26" l="1"/>
  <c r="H8" i="71" l="1"/>
  <c r="H7" i="71"/>
  <c r="H6" i="71"/>
  <c r="H5" i="71"/>
  <c r="H8" i="69"/>
  <c r="H7" i="69"/>
  <c r="H6" i="69"/>
  <c r="H5" i="69"/>
  <c r="H5" i="50"/>
  <c r="H6" i="50"/>
  <c r="H7" i="50"/>
  <c r="H11" i="71" l="1"/>
  <c r="D12" i="71" s="1"/>
  <c r="H10" i="71"/>
  <c r="H10" i="69"/>
  <c r="H11" i="69"/>
  <c r="D12" i="69" s="1"/>
  <c r="J31" i="71" l="1"/>
  <c r="J18" i="71"/>
  <c r="J20" i="71"/>
  <c r="J30" i="71"/>
  <c r="J17" i="71"/>
  <c r="J29" i="71"/>
  <c r="J28" i="71"/>
  <c r="J27" i="71"/>
  <c r="J22" i="71"/>
  <c r="J21" i="71"/>
  <c r="J19" i="71"/>
  <c r="J26" i="71"/>
  <c r="J24" i="71"/>
  <c r="J23" i="71"/>
  <c r="J28" i="69"/>
  <c r="J19" i="69"/>
  <c r="J22" i="69"/>
  <c r="J21" i="69"/>
  <c r="J29" i="69"/>
  <c r="J30" i="69"/>
  <c r="J26" i="69"/>
  <c r="J27" i="69"/>
  <c r="J20" i="69"/>
  <c r="J18" i="69"/>
  <c r="J17" i="69"/>
  <c r="J24" i="69"/>
  <c r="J23" i="69"/>
  <c r="J31" i="69"/>
  <c r="H7" i="67"/>
  <c r="H6" i="67"/>
  <c r="H5" i="67"/>
  <c r="H7" i="66"/>
  <c r="H6" i="66"/>
  <c r="H5" i="66"/>
  <c r="H7" i="65"/>
  <c r="H6" i="65"/>
  <c r="H5" i="65"/>
  <c r="H12" i="71" l="1"/>
  <c r="D13" i="71" s="1"/>
  <c r="C16" i="26" s="1"/>
  <c r="E16" i="26" s="1"/>
  <c r="H12" i="69"/>
  <c r="D13" i="69" s="1"/>
  <c r="C14" i="26" s="1"/>
  <c r="H10" i="67"/>
  <c r="D10" i="67" s="1"/>
  <c r="H10" i="66"/>
  <c r="D10" i="66" s="1"/>
  <c r="H10" i="65"/>
  <c r="D10" i="65" s="1"/>
  <c r="H9" i="67"/>
  <c r="H9" i="66"/>
  <c r="H9" i="65"/>
  <c r="E14" i="26" l="1"/>
  <c r="J28" i="67"/>
  <c r="J19" i="67"/>
  <c r="J27" i="67"/>
  <c r="J18" i="67"/>
  <c r="J26" i="67"/>
  <c r="J17" i="67"/>
  <c r="J25" i="67"/>
  <c r="J24" i="67"/>
  <c r="J22" i="67"/>
  <c r="J21" i="67"/>
  <c r="J20" i="67"/>
  <c r="J27" i="66"/>
  <c r="J18" i="66"/>
  <c r="J26" i="66"/>
  <c r="J17" i="66"/>
  <c r="J25" i="66"/>
  <c r="J24" i="66"/>
  <c r="J22" i="66"/>
  <c r="J21" i="66"/>
  <c r="J20" i="66"/>
  <c r="J28" i="66"/>
  <c r="J19" i="66"/>
  <c r="J26" i="65"/>
  <c r="J17" i="65"/>
  <c r="J25" i="65"/>
  <c r="J24" i="65"/>
  <c r="J22" i="65"/>
  <c r="J21" i="65"/>
  <c r="J20" i="65"/>
  <c r="J28" i="65"/>
  <c r="J19" i="65"/>
  <c r="J27" i="65"/>
  <c r="J18" i="65"/>
  <c r="H11" i="67" l="1"/>
  <c r="D11" i="67" s="1"/>
  <c r="C20" i="26" s="1"/>
  <c r="H11" i="66"/>
  <c r="D11" i="66" s="1"/>
  <c r="C19" i="26" s="1"/>
  <c r="H11" i="65"/>
  <c r="D11" i="65" s="1"/>
  <c r="C15" i="26" s="1"/>
  <c r="E15" i="26" s="1"/>
  <c r="H8" i="63"/>
  <c r="H7" i="63"/>
  <c r="H6" i="63"/>
  <c r="H5" i="63"/>
  <c r="H8" i="62"/>
  <c r="H7" i="62"/>
  <c r="H6" i="62"/>
  <c r="H5" i="62"/>
  <c r="H8" i="61"/>
  <c r="H7" i="61"/>
  <c r="H6" i="61"/>
  <c r="H5" i="61"/>
  <c r="H8" i="60"/>
  <c r="H7" i="60"/>
  <c r="H6" i="60"/>
  <c r="H5" i="60"/>
  <c r="H8" i="59"/>
  <c r="H7" i="59"/>
  <c r="H6" i="59"/>
  <c r="H5" i="59"/>
  <c r="H8" i="57"/>
  <c r="H7" i="57"/>
  <c r="H6" i="57"/>
  <c r="H5" i="57"/>
  <c r="F21" i="26" l="1"/>
  <c r="E20" i="26"/>
  <c r="H11" i="61"/>
  <c r="J21" i="61" s="1"/>
  <c r="H11" i="62"/>
  <c r="J21" i="62" s="1"/>
  <c r="H11" i="59"/>
  <c r="J20" i="59" s="1"/>
  <c r="H11" i="60"/>
  <c r="J24" i="60" s="1"/>
  <c r="H11" i="63"/>
  <c r="J22" i="63" s="1"/>
  <c r="H11" i="57"/>
  <c r="J24" i="57" l="1"/>
  <c r="D11" i="57"/>
  <c r="J18" i="61"/>
  <c r="J22" i="61"/>
  <c r="J19" i="61"/>
  <c r="J20" i="61"/>
  <c r="J23" i="61"/>
  <c r="J17" i="61"/>
  <c r="J24" i="61"/>
  <c r="D11" i="61"/>
  <c r="J24" i="62"/>
  <c r="D11" i="62"/>
  <c r="J18" i="62"/>
  <c r="J19" i="62"/>
  <c r="J20" i="62"/>
  <c r="J22" i="62"/>
  <c r="J23" i="62"/>
  <c r="J17" i="62"/>
  <c r="D11" i="59"/>
  <c r="J21" i="59"/>
  <c r="J23" i="59"/>
  <c r="J19" i="59"/>
  <c r="J22" i="59"/>
  <c r="J17" i="59"/>
  <c r="J24" i="59"/>
  <c r="J18" i="59"/>
  <c r="J20" i="60"/>
  <c r="J21" i="60"/>
  <c r="D11" i="60"/>
  <c r="J22" i="60"/>
  <c r="J23" i="60"/>
  <c r="J17" i="60"/>
  <c r="J19" i="60"/>
  <c r="J18" i="60"/>
  <c r="J24" i="63"/>
  <c r="J23" i="63"/>
  <c r="J17" i="63"/>
  <c r="J18" i="63"/>
  <c r="J21" i="63"/>
  <c r="J19" i="63"/>
  <c r="J20" i="63"/>
  <c r="D11" i="63"/>
  <c r="J18" i="57"/>
  <c r="J19" i="57"/>
  <c r="J20" i="57"/>
  <c r="J21" i="57"/>
  <c r="J22" i="57"/>
  <c r="J23" i="57"/>
  <c r="J17" i="57"/>
  <c r="H12" i="62" l="1"/>
  <c r="D12" i="62" s="1"/>
  <c r="C29" i="26" s="1"/>
  <c r="E29" i="26" s="1"/>
  <c r="H12" i="61"/>
  <c r="D12" i="61" s="1"/>
  <c r="C28" i="26" s="1"/>
  <c r="H12" i="59"/>
  <c r="D12" i="59" s="1"/>
  <c r="C24" i="26" s="1"/>
  <c r="E24" i="26" s="1"/>
  <c r="H12" i="60"/>
  <c r="D12" i="60" s="1"/>
  <c r="C25" i="26" s="1"/>
  <c r="H12" i="63"/>
  <c r="D12" i="63" s="1"/>
  <c r="C30" i="26" s="1"/>
  <c r="H12" i="57"/>
  <c r="D12" i="57" s="1"/>
  <c r="C23" i="26" s="1"/>
  <c r="H8" i="50"/>
  <c r="F30" i="26" l="1"/>
  <c r="F26" i="26"/>
  <c r="E23" i="26"/>
  <c r="E28" i="26"/>
  <c r="H10" i="50"/>
  <c r="H11" i="50"/>
  <c r="D12" i="50" s="1"/>
  <c r="J18" i="50" l="1"/>
  <c r="J19" i="50"/>
  <c r="J17" i="50"/>
  <c r="J26" i="50"/>
  <c r="J22" i="50"/>
  <c r="J20" i="50"/>
  <c r="J31" i="50"/>
  <c r="J29" i="50"/>
  <c r="J28" i="50"/>
  <c r="J27" i="50"/>
  <c r="J23" i="50"/>
  <c r="J21" i="50"/>
  <c r="J30" i="50"/>
  <c r="J24" i="50"/>
  <c r="E19" i="26"/>
  <c r="H12" i="50" l="1"/>
  <c r="D13" i="50" s="1"/>
  <c r="C13" i="26" s="1"/>
  <c r="F17" i="26" s="1"/>
  <c r="F31" i="26" s="1"/>
  <c r="E13" i="26" l="1"/>
  <c r="E31" i="26" s="1"/>
  <c r="C32" i="26" s="1"/>
</calcChain>
</file>

<file path=xl/sharedStrings.xml><?xml version="1.0" encoding="utf-8"?>
<sst xmlns="http://schemas.openxmlformats.org/spreadsheetml/2006/main" count="397" uniqueCount="284">
  <si>
    <t>0: Does Not Meet</t>
  </si>
  <si>
    <t>1: Partially Meets</t>
  </si>
  <si>
    <t>2: Meets</t>
  </si>
  <si>
    <t>Metric</t>
  </si>
  <si>
    <t>No</t>
  </si>
  <si>
    <t>Overall Rating</t>
  </si>
  <si>
    <t>Publisher:</t>
  </si>
  <si>
    <t>Title:</t>
  </si>
  <si>
    <t>Publishing Date:</t>
  </si>
  <si>
    <t>Category</t>
  </si>
  <si>
    <t>Review Date:</t>
  </si>
  <si>
    <t>Legal Requirements</t>
  </si>
  <si>
    <t>Oregon Instructional Material Evaluation Tool (OR-IMET) Summary</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</si>
  <si>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</si>
  <si>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</si>
  <si>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</si>
  <si>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</si>
  <si>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</si>
  <si>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</si>
  <si>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Part 4: Assessment Criteria</t>
  </si>
  <si>
    <t>Criterion 4.1 Formative Assessment Process</t>
  </si>
  <si>
    <t>Criterion 4.2 Performance Assessments</t>
  </si>
  <si>
    <t>Criterion 4.3 Integrated Assessment System*</t>
  </si>
  <si>
    <t>6-8</t>
  </si>
  <si>
    <t>Rating for 3.3 Digital Learning Design Elements</t>
  </si>
  <si>
    <t>Final Comments for 3.3 Digital Learning Design Elements</t>
  </si>
  <si>
    <t>The materials are attentive to digital design elements specific to structure, support for users, and adaptability of materials.</t>
  </si>
  <si>
    <t>4.2 Performance Assessments</t>
  </si>
  <si>
    <r>
      <t xml:space="preserve">4.3 Integrated Assessment System
</t>
    </r>
    <r>
      <rPr>
        <b/>
        <i/>
        <sz val="11"/>
        <rFont val="Arial"/>
        <family val="2"/>
      </rPr>
      <t>This criterion is not required. Quality indicators are provided for evaluation if an integrated assessment system is present.</t>
    </r>
  </si>
  <si>
    <t>Rating for 4.3 Integrated Assessment System</t>
  </si>
  <si>
    <t>Final Comments for 4.3 Integrated Assessment System</t>
  </si>
  <si>
    <t>2 points</t>
  </si>
  <si>
    <t>1 point</t>
  </si>
  <si>
    <t>0 points</t>
  </si>
  <si>
    <t xml:space="preserve">*These metrics are designed to evaluate integrated assessment systems when present in instructional materials. </t>
  </si>
  <si>
    <r>
      <rPr>
        <b/>
        <sz val="11"/>
        <color theme="1"/>
        <rFont val="Arial"/>
        <family val="2"/>
      </rPr>
      <t>4.3.2 Data Quality</t>
    </r>
    <r>
      <rPr>
        <sz val="11"/>
        <color theme="1"/>
        <rFont val="Arial"/>
        <family val="2"/>
      </rPr>
      <t xml:space="preserve">
The assessment system provides clear and actionable data that allow educators to respond to specific student strengths and opportunities for growth.</t>
    </r>
  </si>
  <si>
    <r>
      <rPr>
        <b/>
        <sz val="11"/>
        <color theme="1"/>
        <rFont val="Arial"/>
        <family val="2"/>
      </rPr>
      <t>4.3.3 Responsiveness</t>
    </r>
    <r>
      <rPr>
        <sz val="11"/>
        <color theme="1"/>
        <rFont val="Arial"/>
        <family val="2"/>
      </rPr>
      <t xml:space="preserve">
The assessment system is connected to resources designed to meet students’ specific opportunities for growth. Intervention and extension materials effectively accelerate student learning. (These resources serve to answer the question, “Now what?”)</t>
    </r>
  </si>
  <si>
    <t xml:space="preserve">Rating for 4.2 Performance Assessments </t>
  </si>
  <si>
    <t xml:space="preserve">Final Comments for 4.2 Performance Assessments </t>
  </si>
  <si>
    <t xml:space="preserve">Point Total: </t>
  </si>
  <si>
    <t>Criterion Score</t>
  </si>
  <si>
    <t xml:space="preserve">Comments </t>
  </si>
  <si>
    <t>4.1: Formative Assessment Process</t>
  </si>
  <si>
    <t>Meets Expectations (7-8 points)     Partially Meets Expectations (4-6 points)     Does Not Meet Expectations (0-3 points)</t>
  </si>
  <si>
    <r>
      <rPr>
        <b/>
        <sz val="11"/>
        <color theme="1"/>
        <rFont val="Arial"/>
        <family val="2"/>
      </rPr>
      <t>3.3.1 Materials Usability</t>
    </r>
    <r>
      <rPr>
        <sz val="11"/>
        <color theme="1"/>
        <rFont val="Arial"/>
        <family val="2"/>
      </rPr>
      <t xml:space="preserve">
The organizational structure of the digital materials allows for intuitive navigation and meaningful interaction on a variety of devices. 
</t>
    </r>
  </si>
  <si>
    <t>Part 3: Technical Usability</t>
  </si>
  <si>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</si>
  <si>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</si>
  <si>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r>
      <rPr>
        <b/>
        <sz val="11"/>
        <color theme="1"/>
        <rFont val="Arial"/>
        <family val="2"/>
      </rPr>
      <t>3.3.3 Media Integration</t>
    </r>
    <r>
      <rPr>
        <sz val="11"/>
        <color theme="1"/>
        <rFont val="Arial"/>
        <family val="2"/>
      </rPr>
      <t xml:space="preserve">
Digital and multimedia elements support, rather than distract from, intended learning outcomes and instructional content.</t>
    </r>
  </si>
  <si>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</si>
  <si>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</si>
  <si>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t>Final Comments for 3.2: Supports for Students</t>
  </si>
  <si>
    <t>Rating for 3.2: Supports for Students</t>
  </si>
  <si>
    <t>3.2: Supports for Students</t>
  </si>
  <si>
    <t>3.1: Supports for Teachers</t>
  </si>
  <si>
    <t>Final Comments for 3.1: Supports for Teachers</t>
  </si>
  <si>
    <t>Rating for 3.1: Supports for Teachers</t>
  </si>
  <si>
    <t>The materials include opportunities for teachers to effectively plan and utilize materials with integrity and to further develop their own understanding of the content.</t>
  </si>
  <si>
    <t>2.1: Engagement &amp; Motivation</t>
  </si>
  <si>
    <t>Final Comments for 2.1: Engagement &amp; Motivation</t>
  </si>
  <si>
    <t>Rating for 2.1: Engagement &amp; Motivation</t>
  </si>
  <si>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</si>
  <si>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Score</t>
  </si>
  <si>
    <r>
      <rPr>
        <b/>
        <sz val="11"/>
        <color theme="1"/>
        <rFont val="Arial"/>
        <family val="2"/>
      </rPr>
      <t>4.2.4 Clarity &amp; Feedback</t>
    </r>
    <r>
      <rPr>
        <sz val="11"/>
        <color theme="1"/>
        <rFont val="Arial"/>
        <family val="2"/>
      </rPr>
      <t xml:space="preserve">
Performance assessments use clear scoring criteria and allow for multiple iterations of student thinking based on feedback.</t>
    </r>
  </si>
  <si>
    <t>2: Meets expectations</t>
  </si>
  <si>
    <t>1: Partially meets expectations</t>
  </si>
  <si>
    <t xml:space="preserve">0: Does not meet the expectations </t>
  </si>
  <si>
    <t>Yes</t>
  </si>
  <si>
    <t xml:space="preserve">Meets expectations </t>
  </si>
  <si>
    <t xml:space="preserve">Partially meets expectations </t>
  </si>
  <si>
    <t>Does not meet expectations</t>
  </si>
  <si>
    <t>Rating</t>
  </si>
  <si>
    <t>Meets Expectations (5-6 points)     Partially Meets Expectations (3-4 points)     Does Not Meet Expectations (0-2 points)
PROGRAMS THAT SCORE 0 ON A GIVEN METRIC WILL RECEIVE A CRITERION SCORE OF 0.</t>
  </si>
  <si>
    <t>Criterion 3.3 Digital Learning Design Elements*</t>
  </si>
  <si>
    <t xml:space="preserve">Materials provide opportunities for teachers to use a variety of grouping strategies including whole group, small group, and individual instruction to support interaction among students.
OR
Materials provide guidance for the teacher on how and when to use specific grouping strategies to support collaborative learning. </t>
  </si>
  <si>
    <t>Part 2: Equitable Student Engagement and Cultural Pedagogy Criteria [K-HS]</t>
  </si>
  <si>
    <t xml:space="preserve">Materials include instructional strategies for supporting unfinished learning from prior grade-levels, including scaffolding strategies to support students as they work toward independence.
AND
Materials include extensions for students who are ready to deepen their understanding of grade-level content. </t>
  </si>
  <si>
    <t xml:space="preserve">Materials include instructional strategies for supporting unfinished learning from prior grade-levels, including scaffolding strategies to support students as they work toward independence.
OR
Materials include extensions for students who are ready to deepen their understanding of grade-level content. </t>
  </si>
  <si>
    <t xml:space="preserve">2.2: Culturally Responsive Instructional Support </t>
  </si>
  <si>
    <t xml:space="preserve">Rating for 2.2: Culturally Responsive Instructional Support </t>
  </si>
  <si>
    <t xml:space="preserve">Final Comments for 2.2: Culturally Responsive Instructional Support </t>
  </si>
  <si>
    <r>
      <rPr>
        <b/>
        <sz val="11"/>
        <color theme="1"/>
        <rFont val="Arial"/>
        <family val="2"/>
      </rPr>
      <t xml:space="preserve">3.1.4 Content Editability </t>
    </r>
    <r>
      <rPr>
        <sz val="11"/>
        <color theme="1"/>
        <rFont val="Arial"/>
        <family val="2"/>
      </rPr>
      <t xml:space="preserve">
Materials are designed to allow a teacher to differentiate content and varied modes of communication within lessons, tasks, or other activities for students.</t>
    </r>
  </si>
  <si>
    <r>
      <rPr>
        <b/>
        <sz val="11"/>
        <color theme="1"/>
        <rFont val="Arial"/>
        <family val="2"/>
      </rPr>
      <t>3.2.3 Emergent Bilingual Student Support</t>
    </r>
    <r>
      <rPr>
        <sz val="11"/>
        <color theme="1"/>
        <rFont val="Arial"/>
        <family val="2"/>
      </rPr>
      <t xml:space="preserve"> 
Materials provide strategies and support for students who read, write, and/or speak in a language other than English to enable their full participation in scientific learning.</t>
    </r>
  </si>
  <si>
    <t xml:space="preserve">Instructional tasks and activities elicit evidence of student thinking with a focus on possible pathways to a solution (rather than on the final answer or result).
AND
Instructional tasks and activities are varied, accessible, scaffolded, and differentiated to support students’ demonstration of evidence.
</t>
  </si>
  <si>
    <t xml:space="preserve">Instructional tasks and activities elicit evidence of student thinking with a focus on possible pathways to a solution (rather than on the final answer or result).
OR
Instructional tasks and activities are varied, accessible, scaffolded, and differentiated to support students’ demonstration of evidence.
</t>
  </si>
  <si>
    <t xml:space="preserve">Instructional materials include teacher resources that highlight opportunities for feedback to be given to students by the teacher.
AND
Instructional materials include strategies that promote a positive classroom culture for student-to-student and student-to-teacher feedback, as appropriate.
</t>
  </si>
  <si>
    <t>Instructional materials include teacher resources that highlight opportunities for feedback to be given to students by the teacher.
OR
Instructional materials include strategies that promote a positive classroom culture for student-to-student and student-to-teacher feedback, as appropriate.</t>
  </si>
  <si>
    <t xml:space="preserve">Instructional materials ask students to reflect on their thinking and learning and/or assess their own learning
AND
Instructional materials include a comprehensive set of both extensions and interventions for students who need additional supports.
</t>
  </si>
  <si>
    <t xml:space="preserve">Instructional materials ask students to reflect on their thinking and learning and/or assess their own learning
OR
Instructional materials include a comprehensive set of both extensions and interventions for students who need additional supports.
</t>
  </si>
  <si>
    <r>
      <rPr>
        <b/>
        <sz val="11"/>
        <color theme="1"/>
        <rFont val="Arial"/>
        <family val="2"/>
      </rPr>
      <t>4.1.4 Action &amp; Adjustment</t>
    </r>
    <r>
      <rPr>
        <sz val="11"/>
        <color theme="1"/>
        <rFont val="Arial"/>
        <family val="2"/>
      </rPr>
      <t xml:space="preserve">
Materials guide educators and students to act on feedback and determine next steps for learning.
</t>
    </r>
  </si>
  <si>
    <r>
      <rPr>
        <b/>
        <sz val="11"/>
        <color theme="1"/>
        <rFont val="Arial"/>
        <family val="2"/>
      </rPr>
      <t>4.1.3  Interpretation of Feedback</t>
    </r>
    <r>
      <rPr>
        <sz val="11"/>
        <color theme="1"/>
        <rFont val="Arial"/>
        <family val="2"/>
      </rPr>
      <t xml:space="preserve">
Materials facilitate the provision of meaningful and strengths-based feedback to move learning forward.
-Student-to-student
-Educator-to-student
-Student-to-educator
</t>
    </r>
  </si>
  <si>
    <t>Instructional materials incorporate the formative assessment process:
-Materials employ clear learning goals and performance criteria to elicit evidence of student thinking.
-Feedback informs the teaching and learning process.
-Students have agency to monitor and adjust their own learning.</t>
  </si>
  <si>
    <r>
      <rPr>
        <b/>
        <sz val="11"/>
        <color theme="1"/>
        <rFont val="Arial"/>
        <family val="2"/>
      </rPr>
      <t>4.2.2 Cultural Affirmation</t>
    </r>
    <r>
      <rPr>
        <sz val="11"/>
        <color theme="1"/>
        <rFont val="Arial"/>
        <family val="2"/>
      </rPr>
      <t xml:space="preserve">
Performance assessments utilize and affirm students’ interests and cultural backgrounds. Tasks are suitable for both group and individual engagement.</t>
    </r>
  </si>
  <si>
    <t xml:space="preserve">Performance assessments utilize and affirm students’ interests and cultural background both for group and individual engagement.
AND
Performance assessments represent the diversity of our state and local communities.
</t>
  </si>
  <si>
    <t xml:space="preserve">Performance assessments utilize and affirm students’ interests and cultural background both for group and individual engagement.
OR
Performance assessments represent the diversity of our state and local communities.
</t>
  </si>
  <si>
    <t xml:space="preserve">Performance assessments use scoring criteria that are clear and understandable to students.
AND
Performance assessments promote actionable feedback to students.
</t>
  </si>
  <si>
    <t xml:space="preserve">Performance assessments use scoring criteria that are clear and understandable to students.
OR
Performance assessments promote actionable feedback to students.
</t>
  </si>
  <si>
    <t>Diagnostic, benchmark, and/or interim assessments are integrated into instructional materials in ways that support the learning process. Student results are interpreted relative to the performance expectations of the standards (i.e. criterion-referenced), as demonstrated by student evidence gathered in the learning environment, and recommend instructional next steps.</t>
  </si>
  <si>
    <r>
      <rPr>
        <b/>
        <sz val="11"/>
        <color theme="1"/>
        <rFont val="Arial"/>
        <family val="2"/>
      </rPr>
      <t>4.3.4 Family Engagement &amp; Communication</t>
    </r>
    <r>
      <rPr>
        <sz val="11"/>
        <color theme="1"/>
        <rFont val="Arial"/>
        <family val="2"/>
      </rPr>
      <t xml:space="preserve">
If the assessment system provides reports and/or diagnostic information to families, those resources are accessible in multiple languages that allow families to effectively partner with their child(ren) in the learning process.
</t>
    </r>
  </si>
  <si>
    <t xml:space="preserve">Diagnostic assessments measure student’s performance on grade-level or course-specific standards by integrating the three dimensions.
AND
Diagnostic assessments provide opportunities to transfer learning to phenomena or solve problems within new contexts.
</t>
  </si>
  <si>
    <t xml:space="preserve">Diagnostic assessments measure student’s performance on grade-level or course-specific standards by integrating the three dimensions.
OR
Diagnostic assessments provide opportunities to transfer learning to phenomena or solve problems within new contexts.
</t>
  </si>
  <si>
    <t xml:space="preserve">Assessment results connect to appropriate next steps such as extensions (to deepen understanding and application) AND interventions (to reinforce and, where needed, reteach concepts)
AND
Assessment results can be easily used by both educators and students.
</t>
  </si>
  <si>
    <t>Assessment results connect to appropriate next steps such as extensions (to deepen understanding and application) OR interventions (to reinforce and, where needed, reteach concepts)
AND
Assessment results can be easily used by both educators and students.</t>
  </si>
  <si>
    <t xml:space="preserve">Assessment reports are easy to read and understandable by students and families.
AND
Assessment reports are available in English and at least one additional language.
AND
Assessment reports provide resources that students and/or families can use to support any needed learning outside the classroom.
</t>
  </si>
  <si>
    <t>Meets Expectations (6-8 points)     Partially Meets Expectations (3-5 points)     Does Not Meet Expectations (0-2 points)</t>
  </si>
  <si>
    <t>*This criterion is not required. Quality indicators are provided for evaluation if digital design elements and/or integrated assessment systems are present.</t>
  </si>
  <si>
    <t>K-5</t>
  </si>
  <si>
    <t>9-12</t>
  </si>
  <si>
    <t>Part 1: Oregon Health Baseline Criteria</t>
  </si>
  <si>
    <t>Criterion 1.1 Alignment to Health Education Standards</t>
  </si>
  <si>
    <t>Criterion 1.2 Strengths-Based Approach</t>
  </si>
  <si>
    <t>Criterion 1.3 Health Literacy and Analysis</t>
  </si>
  <si>
    <t>Criterion 1.4 Comprehensive Sexuality Education and Violence/ Abuse Prevention</t>
  </si>
  <si>
    <t>1.1: Alignment to Health Education Standards</t>
  </si>
  <si>
    <t xml:space="preserve">Materials and instructional practices include regular opportunities to implement the Health Education standards throughout grade levels, including coverage of the topic-areas. </t>
  </si>
  <si>
    <r>
      <rPr>
        <b/>
        <sz val="11"/>
        <color theme="1"/>
        <rFont val="Arial"/>
        <family val="2"/>
      </rPr>
      <t xml:space="preserve">1.1.1 Topic Areas
</t>
    </r>
    <r>
      <rPr>
        <sz val="11"/>
        <color theme="1"/>
        <rFont val="Arial"/>
        <family val="2"/>
      </rPr>
      <t xml:space="preserve">Materials cover all topic areas included in the Oregon Health Education Standards, scaffolded across K-12, using language and approaches that are inclusive of race, gender, ability, and sexual orientation. 
Materials are comprehensive and define health as multidimensional, impacted by socio-ecological factors, and changing throughout the lifespan.
</t>
    </r>
  </si>
  <si>
    <t>Materials include all of the eight topic areas listed in the standards throughout the grades:
-Wellness and Health Promotion
-Safety and First Aid
-Substance Use, Misuse and Abuse
-Food, Nutrition, and Physical Activity
-Social, Emotional, and Mental Health
-Healthy Relationships and Violence/Abuse Prevention
-Growth and Development
-Sexual and Reproductive Health
AND
Materials are inclusive and include a positive representation of a diversity of race, gender, ability and sexual orientation throughout the grade bands.
AND
Materials address multidimensional (physical, mental, social, emotional and environmental) approaches to health with opportunities to learn about the impact that socio-ecological factors have on our health, and reflect that health status changes throughout the lifespan.</t>
  </si>
  <si>
    <t>Materials include all of the eight topic areas listed in the standards throughout the grades:
-Wellness and Health Promotion
-Safety and First Aid
-Substance Use, Misuse and Abuse
-Food, Nutrition, and Physical Activity
-Social, Emotional, and Mental Health
-Healthy Relationships and Violence/Abuse Prevention
-Growth and Development
-Sexual and Reproductive Health
AND
Materials are inclusive and include a positive representation of a diversity of race, gender, ability and sexual orientation throughout the grade bands.
OR
Materials address multidimensional (physical, mental, social, emotional and environmental) approaches to health with opportunities to learn about the impact that socio-ecological factors have on our health, and reflect that health status changes throughout the lifespan.</t>
  </si>
  <si>
    <r>
      <rPr>
        <b/>
        <sz val="11"/>
        <color theme="1"/>
        <rFont val="Arial"/>
        <family val="2"/>
      </rPr>
      <t xml:space="preserve">1.1.2 Skills-Based
</t>
    </r>
    <r>
      <rPr>
        <sz val="11"/>
        <color theme="1"/>
        <rFont val="Arial"/>
        <family val="2"/>
      </rPr>
      <t xml:space="preserve">Materials reflect skills-based instruction included in the Oregon Health Education Standards, to equip and empower students to make informed and critical decisions that impact their health and well-being throughout their lives.
</t>
    </r>
  </si>
  <si>
    <t xml:space="preserve">Materials include all of the six skills within the standards:
-Analyze influences
-Access valid and reliable sources of information, products, and services
-Interpersonal communication
-Decision-making
-Goal-setting
-Health and safety practices
-Advocacy
AND
Materials provide opportunities for students to practice all of the six skills with relevant life situations/scenarios.
</t>
  </si>
  <si>
    <t>Materials include all of the six skills within the standards:
-Analyze influences
-Access valid and reliable sources of information, products, and services
-Interpersonal communication
-Decision-making
-Goal-setting
-Health and safety practices
-Advocacy
OR
Materials provide opportunities for students to practice all of the six skills with relevant life situations/scenarios.</t>
  </si>
  <si>
    <r>
      <t xml:space="preserve">Materials </t>
    </r>
    <r>
      <rPr>
        <u/>
        <sz val="11"/>
        <color theme="1"/>
        <rFont val="Calibri"/>
        <family val="2"/>
        <scheme val="minor"/>
      </rPr>
      <t>do not</t>
    </r>
    <r>
      <rPr>
        <sz val="11"/>
        <color theme="1"/>
        <rFont val="Calibri"/>
        <family val="2"/>
        <scheme val="minor"/>
      </rPr>
      <t xml:space="preserve"> include all of the six skills within the standards:
-Analyze influences
-Access valid and reliable sources of information, products, and services
-Interpersonal communication
-Decision-making
-Goal-setting
-Health and safety practices
-Advocacy
AND
Instruction </t>
    </r>
    <r>
      <rPr>
        <u/>
        <sz val="11"/>
        <color theme="1"/>
        <rFont val="Calibri"/>
        <family val="2"/>
        <scheme val="minor"/>
      </rPr>
      <t>does not</t>
    </r>
    <r>
      <rPr>
        <sz val="11"/>
        <color theme="1"/>
        <rFont val="Calibri"/>
        <family val="2"/>
        <scheme val="minor"/>
      </rPr>
      <t xml:space="preserve"> include designated time for students to practice/apply all of the six skills within relevant life situations/scenarios.</t>
    </r>
  </si>
  <si>
    <t>Materials incorporate peer-reviewed research from leading medical and public health professional organizations. 
OR
Materials utilize qualitative and quantitative local, state, and national data and studies.</t>
  </si>
  <si>
    <r>
      <t xml:space="preserve">Materials </t>
    </r>
    <r>
      <rPr>
        <u/>
        <sz val="11"/>
        <color theme="1"/>
        <rFont val="Calibri"/>
        <family val="2"/>
        <scheme val="minor"/>
      </rPr>
      <t>do not</t>
    </r>
    <r>
      <rPr>
        <sz val="11"/>
        <color theme="1"/>
        <rFont val="Calibri"/>
        <family val="2"/>
        <scheme val="minor"/>
      </rPr>
      <t xml:space="preserve"> include  peer-reviewed research and leading medical and public health professional organizations.
AND
Materials </t>
    </r>
    <r>
      <rPr>
        <u/>
        <sz val="11"/>
        <color theme="1"/>
        <rFont val="Calibri"/>
        <family val="2"/>
        <scheme val="minor"/>
      </rPr>
      <t>do not</t>
    </r>
    <r>
      <rPr>
        <sz val="11"/>
        <color theme="1"/>
        <rFont val="Calibri"/>
        <family val="2"/>
        <scheme val="minor"/>
      </rPr>
      <t xml:space="preserve"> utilize references to qualitative and quantitative local, state, and national data and studies.</t>
    </r>
  </si>
  <si>
    <r>
      <rPr>
        <b/>
        <sz val="11"/>
        <color theme="1"/>
        <rFont val="Arial"/>
        <family val="2"/>
      </rPr>
      <t>1.1.3 Research-Based and Medically Accurate</t>
    </r>
    <r>
      <rPr>
        <sz val="11"/>
        <color theme="1"/>
        <rFont val="Arial"/>
        <family val="2"/>
      </rPr>
      <t xml:space="preserve">
Materials are grounded in medical and scientific accuracy and supported by peer-reviewed research and leading medical and public health professional organizations.
Materials use qualitative and quantitative local, state and national data and studies to inform instruction.</t>
    </r>
  </si>
  <si>
    <t>Materials incorporate peer-reviewed research from leading medical and public health professional organizations. 
AND
Materials utilize qualitative and quantitative local, state, and national data and studies.</t>
  </si>
  <si>
    <r>
      <rPr>
        <b/>
        <sz val="11"/>
        <color theme="1"/>
        <rFont val="Arial"/>
        <family val="2"/>
      </rPr>
      <t xml:space="preserve">1.1.4 Knowledge and Skill Progression
</t>
    </r>
    <r>
      <rPr>
        <sz val="11"/>
        <color theme="1"/>
        <rFont val="Arial"/>
        <family val="2"/>
      </rPr>
      <t xml:space="preserve">Materials progress with rigor across the grades in both depth of knowledge and skill development.
</t>
    </r>
  </si>
  <si>
    <t xml:space="preserve">Materials have an intentional sequence where student tasks increase in sophistication.
AND
Materials become more complex and build upon prior skill development for increased proficiency.
</t>
  </si>
  <si>
    <t>Materials have an intentional sequence where student tasks increase in sophistication.
OR
Materials become more complex and build upon prior skill development for increased proficiency.</t>
  </si>
  <si>
    <t>Meets Expectations (7-8 points)     Partially Meets Expectations (5-6 points)     Does Not Meet Expectations (0-4 points)
PROGRAMS THAT SCORE 0 ON A GIVEN METRIC WILL RECEIVE A CRITERION SCORE OF 0.</t>
  </si>
  <si>
    <t>Health (2025-2032)</t>
  </si>
  <si>
    <t>Part 1: Oregon Health Baseline Criteria [K-HS]</t>
  </si>
  <si>
    <t>1.2: Strengths-Based Approach</t>
  </si>
  <si>
    <t>Adopts a strengths-based approach, centering on both individual and systemic protective factors that enrich and advance health and well-being, while refraining from value judgments regarding health choices, behaviors, and status.</t>
  </si>
  <si>
    <t>Materials include opportunities for students to critically reflect on information alongside their own values and beliefs to self-determine their health goals and practices. 
AND
Materials encourage students to apply their own experiences, goals, and interests into learning activities, while respecting student privacy.</t>
  </si>
  <si>
    <t>Materials include opportunities for students to critically reflect on information alongside their own values and beliefs to self-determine their health goals and practices. 
OR
Materials encourage students to apply their own experiences, goals, and interests into learning activities, while respecting student privacy.</t>
  </si>
  <si>
    <r>
      <t xml:space="preserve">Materials </t>
    </r>
    <r>
      <rPr>
        <u/>
        <sz val="11"/>
        <color theme="1"/>
        <rFont val="Calibri"/>
        <family val="2"/>
        <scheme val="minor"/>
      </rPr>
      <t>do not</t>
    </r>
    <r>
      <rPr>
        <sz val="11"/>
        <color theme="1"/>
        <rFont val="Calibri"/>
        <family val="2"/>
        <scheme val="minor"/>
      </rPr>
      <t xml:space="preserve"> include opportunities for students to critically reflect on information alongside their own values and beliefs to self-determine their health goals and practices. 
AND
Materials </t>
    </r>
    <r>
      <rPr>
        <u/>
        <sz val="11"/>
        <color theme="1"/>
        <rFont val="Calibri"/>
        <family val="2"/>
        <scheme val="minor"/>
      </rPr>
      <t>do not</t>
    </r>
    <r>
      <rPr>
        <sz val="11"/>
        <color theme="1"/>
        <rFont val="Calibri"/>
        <family val="2"/>
        <scheme val="minor"/>
      </rPr>
      <t xml:space="preserve"> encourage students to apply their own experiences, goals, and interests into learning activities, while respecting student privacy.</t>
    </r>
  </si>
  <si>
    <r>
      <rPr>
        <b/>
        <sz val="11"/>
        <color theme="1"/>
        <rFont val="Arial"/>
        <family val="2"/>
      </rPr>
      <t xml:space="preserve">1.2.1 Self-Efficacy
</t>
    </r>
    <r>
      <rPr>
        <sz val="11"/>
        <color theme="1"/>
        <rFont val="Arial"/>
        <family val="2"/>
      </rPr>
      <t xml:space="preserve">Materials emphasize the development of critical thinking and positive skill building that empowers learners to make the best decisions for themselves based on their own values and goals.
</t>
    </r>
  </si>
  <si>
    <r>
      <rPr>
        <b/>
        <sz val="11"/>
        <color theme="1"/>
        <rFont val="Arial"/>
        <family val="2"/>
      </rPr>
      <t xml:space="preserve">1.2.2 Promoting Positive Norms and Behaviors
</t>
    </r>
    <r>
      <rPr>
        <sz val="11"/>
        <color theme="1"/>
        <rFont val="Arial"/>
        <family val="2"/>
      </rPr>
      <t xml:space="preserve">Materials build on students' sense of self-worth and avoid fear- or shame-based instruction that rely on scare tactics, stereotypes, and/or disparaging messages about student, family, and community identities and health decisions.
Materials promote positive individual and social health enhancing behaviors and social norms, beyond risk reduction, that support and encourage healthy and safe interactions, relationships, and help young people to thrive. 
</t>
    </r>
  </si>
  <si>
    <t xml:space="preserve">Materials promote positive self-esteem and encourage students to respect others by avoiding shaming language about student decisions, values, and beliefs.
AND
Materials balance discussion of risks, responsibilities, skills, and resources without overemphasizing negative outcomes.
AND
Materials offer opportunities for peers to connect with each other to discuss relevant health topics and strengthen relationships and positive social norms.
</t>
  </si>
  <si>
    <t>Materials promote positive self-esteem and encourage students to respect others by avoiding shaming language about student decisions, values, and beliefs.
AND
Materials balance discussion of risks, responsibilities, skills, and resources without overemphasizing negative outcomes.</t>
  </si>
  <si>
    <r>
      <t xml:space="preserve">Materials </t>
    </r>
    <r>
      <rPr>
        <u/>
        <sz val="11"/>
        <color theme="1"/>
        <rFont val="Calibri"/>
        <family val="2"/>
        <scheme val="minor"/>
      </rPr>
      <t>do not</t>
    </r>
    <r>
      <rPr>
        <sz val="11"/>
        <color theme="1"/>
        <rFont val="Calibri"/>
        <family val="2"/>
        <scheme val="minor"/>
      </rPr>
      <t xml:space="preserve"> promote positive self-esteem and encourage students to respect others by avoiding shaming language about student decisions, values, and beliefs.
AND
Materials </t>
    </r>
    <r>
      <rPr>
        <u/>
        <sz val="11"/>
        <color theme="1"/>
        <rFont val="Calibri"/>
        <family val="2"/>
        <scheme val="minor"/>
      </rPr>
      <t>do not</t>
    </r>
    <r>
      <rPr>
        <sz val="11"/>
        <color theme="1"/>
        <rFont val="Calibri"/>
        <family val="2"/>
        <scheme val="minor"/>
      </rPr>
      <t xml:space="preserve"> balance discussion of risks, responsibilities, skills, and resources, or overemphasize negative outcomes</t>
    </r>
  </si>
  <si>
    <t>Materials include activities that encourage students to identify individual, family, and community strengths, values, and goals.
AND
Materials include opportunities for students to know about and utilize a wide variety of community resources.</t>
  </si>
  <si>
    <t>Materials include activities that encourage students to identify individual, family, and community strengths, values, and goals.
OR
Materials include opportunities for students to know about and utilize a wide variety of community resources.</t>
  </si>
  <si>
    <r>
      <t xml:space="preserve">Materials </t>
    </r>
    <r>
      <rPr>
        <u/>
        <sz val="11"/>
        <color theme="1"/>
        <rFont val="Calibri"/>
        <family val="2"/>
        <scheme val="minor"/>
      </rPr>
      <t>do not</t>
    </r>
    <r>
      <rPr>
        <sz val="11"/>
        <color theme="1"/>
        <rFont val="Calibri"/>
        <family val="2"/>
        <scheme val="minor"/>
      </rPr>
      <t xml:space="preserve"> include activities that encourage students to identify individual, family and community strengths, values, and goals.
AND
Materials </t>
    </r>
    <r>
      <rPr>
        <u/>
        <sz val="11"/>
        <color theme="1"/>
        <rFont val="Calibri"/>
        <family val="2"/>
        <scheme val="minor"/>
      </rPr>
      <t>do not</t>
    </r>
    <r>
      <rPr>
        <sz val="11"/>
        <color theme="1"/>
        <rFont val="Calibri"/>
        <family val="2"/>
        <scheme val="minor"/>
      </rPr>
      <t xml:space="preserve"> include opportunities for students to know about and utilize a wide variety of community resources.</t>
    </r>
  </si>
  <si>
    <t xml:space="preserve">Materials acknowledge and include trauma-informed practices and
build a sense of safety for students (e.g., sensitivity around topics such as violence, substance use, sexual assault, etc.)
AND
Materials give guidance and examples for teachers about trauma-informed practices. (e.g., community agreements, question boxes, national and local resources, and how current and historical trauma affects marginalized groups.)
</t>
  </si>
  <si>
    <t>Materials acknowledge and include trauma-informed practices and
build a sense of safety for students (e.g., sensitivity around topics such as violence, substance use, sexual assault, etc.)
OR
Materials give guidance and examples for teachers about trauma-informed practices. (e.g., community agreements, question boxes, national and local resources, and how current and historical trauma affects marginalized groups.)</t>
  </si>
  <si>
    <r>
      <t xml:space="preserve">Materials </t>
    </r>
    <r>
      <rPr>
        <u/>
        <sz val="11"/>
        <color theme="1"/>
        <rFont val="Calibri"/>
        <family val="2"/>
        <scheme val="minor"/>
      </rPr>
      <t>do not</t>
    </r>
    <r>
      <rPr>
        <sz val="11"/>
        <color theme="1"/>
        <rFont val="Calibri"/>
        <family val="2"/>
        <scheme val="minor"/>
      </rPr>
      <t xml:space="preserve"> acknowledge and include trauma-informed practices and build a sense of safety for students (e.g., sensitivity around topics such as violence, substance use, sexual assault, etc.).
AND
Materials </t>
    </r>
    <r>
      <rPr>
        <u/>
        <sz val="11"/>
        <color theme="1"/>
        <rFont val="Calibri"/>
        <family val="2"/>
        <scheme val="minor"/>
      </rPr>
      <t>do not</t>
    </r>
    <r>
      <rPr>
        <sz val="11"/>
        <color theme="1"/>
        <rFont val="Calibri"/>
        <family val="2"/>
        <scheme val="minor"/>
      </rPr>
      <t xml:space="preserve"> give guidance and examples for teachers about trauma-informed practices. (e.g., community agreements, question boxes, national and local resources, and how current and historical trauma affects marginalized groups.)</t>
    </r>
  </si>
  <si>
    <r>
      <rPr>
        <b/>
        <sz val="11"/>
        <color theme="1"/>
        <rFont val="Arial"/>
        <family val="2"/>
      </rPr>
      <t xml:space="preserve">1.3.1: Active Health Literacy
</t>
    </r>
    <r>
      <rPr>
        <sz val="11"/>
        <color theme="1"/>
        <rFont val="Arial"/>
        <family val="2"/>
      </rPr>
      <t xml:space="preserve">Materials help students to access, comprehend, synthesize, and apply information that impacts their health.
</t>
    </r>
  </si>
  <si>
    <t>Materials provide opportunities for students to learn where and how to access age-appropriate medically accurate and culturally responsive information and resources in person and/or online.
AND
Materials provide opportunities for students to practice accessing, synthesizing, and applying information that impacts their health.</t>
  </si>
  <si>
    <t>Materials provide opportunities for students to learn where and how to access age-appropriate medically accurate and culturally responsive information and resources in person and/or online.
OR
Materials provide opportunities for students to practice accessing, synthesizing, and applying information that impacts their health.</t>
  </si>
  <si>
    <r>
      <rPr>
        <b/>
        <sz val="11"/>
        <color theme="1"/>
        <rFont val="Arial"/>
        <family val="2"/>
      </rPr>
      <t xml:space="preserve">1.3.2  Data and Medical Accuracy Analysis
</t>
    </r>
    <r>
      <rPr>
        <sz val="11"/>
        <color theme="1"/>
        <rFont val="Arial"/>
        <family val="2"/>
      </rPr>
      <t>Materials include opportunities for students to analyze current data, trends, and information related to health outcomes and social determinants of health.</t>
    </r>
  </si>
  <si>
    <t>Materials include activities that promote use of data and trends on current health issues.
AND
Materials include examples of how social determinants of health impact student and community health and well-being (e.g., access to resources (food, housing); economic stability; neighborhood and environment).</t>
  </si>
  <si>
    <t>Materials include activities that promote use of data and trends on current health issues.
OR
Materials include examples of how social determinants of health impact student and community health and well-being (e.g., access to resources (food, housing); economic stability; neighborhood and environment).</t>
  </si>
  <si>
    <r>
      <t xml:space="preserve">Materials </t>
    </r>
    <r>
      <rPr>
        <u/>
        <sz val="11"/>
        <color theme="1"/>
        <rFont val="Calibri"/>
        <family val="2"/>
        <scheme val="minor"/>
      </rPr>
      <t>do not</t>
    </r>
    <r>
      <rPr>
        <sz val="11"/>
        <color theme="1"/>
        <rFont val="Calibri"/>
        <family val="2"/>
        <scheme val="minor"/>
      </rPr>
      <t xml:space="preserve"> include activities that promote use of data and trends on current health issues.
AND
Materials </t>
    </r>
    <r>
      <rPr>
        <u/>
        <sz val="11"/>
        <color theme="1"/>
        <rFont val="Calibri"/>
        <family val="2"/>
        <scheme val="minor"/>
      </rPr>
      <t>do not</t>
    </r>
    <r>
      <rPr>
        <sz val="11"/>
        <color theme="1"/>
        <rFont val="Calibri"/>
        <family val="2"/>
        <scheme val="minor"/>
      </rPr>
      <t xml:space="preserve"> include examples of how social determinants of health impact student and community health and well-being (e.g., access to resources (food, housing); economic stability; neighborhood and environment).</t>
    </r>
  </si>
  <si>
    <r>
      <t xml:space="preserve">Materials </t>
    </r>
    <r>
      <rPr>
        <u/>
        <sz val="11"/>
        <color theme="1"/>
        <rFont val="Calibri"/>
        <family val="2"/>
        <scheme val="minor"/>
      </rPr>
      <t>do not</t>
    </r>
    <r>
      <rPr>
        <sz val="11"/>
        <color theme="1"/>
        <rFont val="Calibri"/>
        <family val="2"/>
        <scheme val="minor"/>
      </rPr>
      <t xml:space="preserve"> provide opportunities for students to learn where and how to access age-appropriate medically accurate and culturally responsive information and resources in person and/or online.
AND
Materials </t>
    </r>
    <r>
      <rPr>
        <u/>
        <sz val="11"/>
        <color theme="1"/>
        <rFont val="Calibri"/>
        <family val="2"/>
        <scheme val="minor"/>
      </rPr>
      <t>do not</t>
    </r>
    <r>
      <rPr>
        <sz val="11"/>
        <color theme="1"/>
        <rFont val="Calibri"/>
        <family val="2"/>
        <scheme val="minor"/>
      </rPr>
      <t xml:space="preserve"> provide opportunities for students to practice accessing, synthesizing, and applying information that impacts their health.</t>
    </r>
  </si>
  <si>
    <r>
      <rPr>
        <b/>
        <sz val="11"/>
        <color theme="1"/>
        <rFont val="Arial"/>
        <family val="2"/>
      </rPr>
      <t xml:space="preserve">1.3.3  Cultural Influences
</t>
    </r>
    <r>
      <rPr>
        <sz val="11"/>
        <color theme="1"/>
        <rFont val="Arial"/>
        <family val="2"/>
      </rPr>
      <t xml:space="preserve">Materials inspire critical analysis of a variety of family, cultural, societal, and individual factors that influence health behavior. </t>
    </r>
    <r>
      <rPr>
        <b/>
        <sz val="11"/>
        <color theme="1"/>
        <rFont val="Arial"/>
        <family val="2"/>
      </rPr>
      <t xml:space="preserve">
</t>
    </r>
  </si>
  <si>
    <t>Materials include opportunities to reflect on and discuss cultural and societal influences and analyze how they impact health and well-being.
AND
Materials include opportunities for students to recognize discrimination and how to support each other in a diverse community.</t>
  </si>
  <si>
    <t>Materials include opportunities to reflect on and discuss cultural and societal influences and analyze how they impact health and well-being.
OR
Materials include opportunities for students to recognize discrimination and how to support each other in a diverse community.</t>
  </si>
  <si>
    <r>
      <t xml:space="preserve">Materials </t>
    </r>
    <r>
      <rPr>
        <u/>
        <sz val="11"/>
        <color theme="1"/>
        <rFont val="Calibri"/>
        <family val="2"/>
        <scheme val="minor"/>
      </rPr>
      <t>do not</t>
    </r>
    <r>
      <rPr>
        <sz val="11"/>
        <color theme="1"/>
        <rFont val="Calibri"/>
        <family val="2"/>
        <scheme val="minor"/>
      </rPr>
      <t xml:space="preserve"> include opportunities to reflect on and discuss cultural and societal influences or analyze how they impact health and well-being.
AND
Materials </t>
    </r>
    <r>
      <rPr>
        <u/>
        <sz val="11"/>
        <color theme="1"/>
        <rFont val="Calibri"/>
        <family val="2"/>
        <scheme val="minor"/>
      </rPr>
      <t>do not</t>
    </r>
    <r>
      <rPr>
        <sz val="11"/>
        <color theme="1"/>
        <rFont val="Calibri"/>
        <family val="2"/>
        <scheme val="minor"/>
      </rPr>
      <t xml:space="preserve"> include opportunities for students to recognize discrimination and how to support each other in a diverse community.</t>
    </r>
  </si>
  <si>
    <t>Materials support a conceptual understanding of health literacy through knowledge and skills, and inspire critical analysis of a variety of cultural, historical, societal, and individual factors that influence health behavior.</t>
  </si>
  <si>
    <t>1.4: Comprehensive Sexuality Education and Violence/ Abuse Prevention</t>
  </si>
  <si>
    <t xml:space="preserve">Materials include comprehensive sexuality education which refers to sexuality as a normal part of human development that provides space for each student to consider their own personal, familial, and cultural values, health history, and goals, while maintaining privacy. </t>
  </si>
  <si>
    <r>
      <rPr>
        <b/>
        <sz val="11"/>
        <color theme="1"/>
        <rFont val="Arial"/>
        <family val="2"/>
      </rPr>
      <t xml:space="preserve">1.4.1 Inclusive
</t>
    </r>
    <r>
      <rPr>
        <sz val="11"/>
        <color theme="1"/>
        <rFont val="Arial"/>
        <family val="2"/>
      </rPr>
      <t xml:space="preserve">Materials include strengths-based sexuality education that is affirming and inclusive of historically and currently excluded, underserved, and underrepresented communities and the lived experiences of students.
</t>
    </r>
  </si>
  <si>
    <t>Materials use positive, affirming, and inclusive language when discussing and portraying LGBTQ2SIA+ people and communities, people of color, people with disabilities, and people from other protected classes throughout the program.
AND
Materials use a variety of scenarios, examples, and discussions that acknowledge a wide variety of people, values, and relationships (including friendships, family structures, and sexual and romantic relationships).
AND
Materials include language, illustrations, and scenarios that affirm transgender and nonbinary identities and expression.</t>
  </si>
  <si>
    <t>Materials use positive, affirming, and inclusive language when discussing and portraying LGBTQ2SIA+ people and communities, people of color, people with disabilities, and people from other protected classes throughout the program.
AND
Materials use a variety of scenarios, examples, and discussions that acknowledge a wide variety of people, values, and relationships (including friendships, family structures, and sexual and romantic relationships).</t>
  </si>
  <si>
    <r>
      <t xml:space="preserve">Materials </t>
    </r>
    <r>
      <rPr>
        <u/>
        <sz val="11"/>
        <color theme="1"/>
        <rFont val="Calibri"/>
        <family val="2"/>
        <scheme val="minor"/>
      </rPr>
      <t>do not</t>
    </r>
    <r>
      <rPr>
        <sz val="11"/>
        <color theme="1"/>
        <rFont val="Calibri"/>
        <family val="2"/>
        <scheme val="minor"/>
      </rPr>
      <t xml:space="preserve"> use positive, affirming, and inclusive language when discussing and portraying LGBTQ2SIA+ people and communities, people of color, people with disabilities, and people from other protected classes.
OR
Materials </t>
    </r>
    <r>
      <rPr>
        <u/>
        <sz val="11"/>
        <color theme="1"/>
        <rFont val="Calibri"/>
        <family val="2"/>
        <scheme val="minor"/>
      </rPr>
      <t>do not</t>
    </r>
    <r>
      <rPr>
        <sz val="11"/>
        <color theme="1"/>
        <rFont val="Calibri"/>
        <family val="2"/>
        <scheme val="minor"/>
      </rPr>
      <t xml:space="preserve"> use a variety of scenarios, examples, and discussions that acknowledge a wide variety of people, values, and relationships (including friendships, family structures, and sexual and romantic relationships).
AND
Materials portray protected class communities negatively or only in association with negative health outcomes, stereotypes, or risk.</t>
    </r>
  </si>
  <si>
    <r>
      <rPr>
        <b/>
        <sz val="11"/>
        <color theme="1"/>
        <rFont val="Arial"/>
        <family val="2"/>
      </rPr>
      <t xml:space="preserve">1.4.2 Comprehensive
</t>
    </r>
    <r>
      <rPr>
        <sz val="11"/>
        <color theme="1"/>
        <rFont val="Arial"/>
        <family val="2"/>
      </rPr>
      <t>Materials refer to sexuality as a multidimensional and positive part of human development that changes throughout the lifespan. 
Materials present a comprehensive range of sexual and reproductive health practices that is not limited to abstinence and is communicated without value judgments.</t>
    </r>
  </si>
  <si>
    <t>Materials provide medically-accurate information on all of the following concepts without value judgments (e.g., avoiding “right choice/wrong [healthcare/lifestyle] choice”, “good kid/bad kid”, “good parents/bad parents” language):
-Abstinence
-Pregnancy and parenthood options
-STI prevention
-Accessing healthcare
AND
Materials refer to sexuality as a positive and natural part of being human, beyond reproduction and disease prevention (e.g., sexuality is described as a lifelong part of health and well-being and includes healthy relationships, communication, body image, identity, etc.)</t>
  </si>
  <si>
    <t>Materials provide medically-accurate information on all of the following concepts without value judgments (e.g., avoiding “right choice/wrong [healthcare/lifestyle] choice”, “good kid/bad kid”, “good parents/bad parents” language):
-Abstinence
-Pregnancy and parenthood options
-STI prevention
-Accessing healthcare</t>
  </si>
  <si>
    <r>
      <t xml:space="preserve">Materials </t>
    </r>
    <r>
      <rPr>
        <u/>
        <sz val="11"/>
        <color theme="1"/>
        <rFont val="Calibri"/>
        <family val="2"/>
        <scheme val="minor"/>
      </rPr>
      <t>do not</t>
    </r>
    <r>
      <rPr>
        <sz val="11"/>
        <color theme="1"/>
        <rFont val="Calibri"/>
        <family val="2"/>
        <scheme val="minor"/>
      </rPr>
      <t xml:space="preserve"> provide medically-accurate  information on all of the following concepts without value judgments (e.g., avoiding “right choice/wrong [healthcare/lifestyle] choice”, “good kid/bad kid”, “good parents/bad parents” language):
-Abstinence
-Pregnancy and parenthood options
-STI prevention
-Accessing healthcare</t>
    </r>
  </si>
  <si>
    <r>
      <rPr>
        <b/>
        <sz val="11"/>
        <color theme="1"/>
        <rFont val="Arial"/>
        <family val="2"/>
      </rPr>
      <t>1.4.3 Violence/ Abuse Prevention</t>
    </r>
    <r>
      <rPr>
        <sz val="11"/>
        <color theme="1"/>
        <rFont val="Arial"/>
        <family val="2"/>
      </rPr>
      <t xml:space="preserve">
Materials include skill development opportunities to identify and respond to unsafe situations, accurately name body parts, define and promote consent, communicate boundaries, practice getting help from a trusted adult, analyze societal causes of violence, and emphasize that people are not to blame for the violence and abuse they experience.</t>
    </r>
  </si>
  <si>
    <t>Materials include skill development opportunities to:
-identify and respond to unsafe situations,
-accurately name body parts,
-define and promote consent,
-communicate and respect boundaries of self and others, and 
-practice getting help from a trusted adult
AND
Materials provide information about reporting and confidentiality. 
AND
Materials provide opportunities to analyze societal causes of violence, and emphasize that people are not to blame for the violence and abuse they experience.</t>
  </si>
  <si>
    <t xml:space="preserve">Materials include skill development opportunities to:
-identify and respond to unsafe situations,
-accurately name body parts,
-define and promote consent,
-communicate and respect boundaries of self and others, and 
-practice getting help from a trusted adult
AND
Materials provide information about reporting and confidentiality. </t>
  </si>
  <si>
    <r>
      <t xml:space="preserve">Materials </t>
    </r>
    <r>
      <rPr>
        <u/>
        <sz val="11"/>
        <color theme="1"/>
        <rFont val="Calibri"/>
        <family val="2"/>
        <scheme val="minor"/>
      </rPr>
      <t>do not</t>
    </r>
    <r>
      <rPr>
        <sz val="11"/>
        <color theme="1"/>
        <rFont val="Calibri"/>
        <family val="2"/>
        <scheme val="minor"/>
      </rPr>
      <t xml:space="preserve"> include skill development opportunities to:
-identify and respond to unsafe situations,
-accurately name body parts,
-define and promote consent,
-communicate and respect boundaries of self and others, and 
-practice getting help from a trusted adult
AND
Materials </t>
    </r>
    <r>
      <rPr>
        <u/>
        <sz val="11"/>
        <color theme="1"/>
        <rFont val="Calibri"/>
        <family val="2"/>
        <scheme val="minor"/>
      </rPr>
      <t>do not</t>
    </r>
    <r>
      <rPr>
        <sz val="11"/>
        <color theme="1"/>
        <rFont val="Calibri"/>
        <family val="2"/>
        <scheme val="minor"/>
      </rPr>
      <t xml:space="preserve"> provide information about reporting and confidentiality.</t>
    </r>
  </si>
  <si>
    <t>Materials are clear and understandable and define key vocabulary.
AND
Materials meet the grade-level specific standards and provide background knowledge that correspond to the student's grade (e.g., 8th grade students aren’t learning 6th grade standards).
AND
Materials provide opportunities to assess student understanding of topics by providing opportunities for student reflection and inquiry.</t>
  </si>
  <si>
    <t>Materials are clear and understandable and define key vocabulary.
AND
Materials align with the grade-level specific standards that correspond to the student’s grade (e.g., 8th grade students aren’t learning 6th grade standards).
OR
Materials provide opportunities to assess student understanding of topics by providing opportunities for student reflection and inquiry.</t>
  </si>
  <si>
    <r>
      <t xml:space="preserve">Materials </t>
    </r>
    <r>
      <rPr>
        <u/>
        <sz val="11"/>
        <color theme="1"/>
        <rFont val="Calibri"/>
        <family val="2"/>
        <scheme val="minor"/>
      </rPr>
      <t>are not</t>
    </r>
    <r>
      <rPr>
        <sz val="11"/>
        <color theme="1"/>
        <rFont val="Calibri"/>
        <family val="2"/>
        <scheme val="minor"/>
      </rPr>
      <t xml:space="preserve"> clear and understandable and define key vocabulary.
AND
Materials </t>
    </r>
    <r>
      <rPr>
        <u/>
        <sz val="11"/>
        <color theme="1"/>
        <rFont val="Calibri"/>
        <family val="2"/>
        <scheme val="minor"/>
      </rPr>
      <t>do not</t>
    </r>
    <r>
      <rPr>
        <sz val="11"/>
        <color theme="1"/>
        <rFont val="Calibri"/>
        <family val="2"/>
        <scheme val="minor"/>
      </rPr>
      <t xml:space="preserve"> meet the grade-level specific standards and provide background knowledge that correspond to the student’s grade (e.g., 8th grade students aren’t learning 6th grade standards).</t>
    </r>
  </si>
  <si>
    <t>Materials give opportunities for student-driven learning, and rigor is maintained across all options. Materials should focus on relevant topics, authentic contexts, and experiences, and give students the opportunity to make connections with their goals, interests, and values.</t>
  </si>
  <si>
    <r>
      <rPr>
        <b/>
        <sz val="11"/>
        <color theme="1"/>
        <rFont val="Arial"/>
        <family val="2"/>
      </rPr>
      <t xml:space="preserve">2.1.1: Relevance
</t>
    </r>
    <r>
      <rPr>
        <sz val="11"/>
        <color theme="1"/>
        <rFont val="Arial"/>
        <family val="2"/>
      </rPr>
      <t>Materials include topics that are relevant and interesting to students and provide access to authentic contexts and tools that give students the freedom to make connections to their experiences, goals, and interests.</t>
    </r>
    <r>
      <rPr>
        <b/>
        <sz val="11"/>
        <color theme="1"/>
        <rFont val="Arial"/>
        <family val="2"/>
      </rPr>
      <t xml:space="preserve">
</t>
    </r>
    <r>
      <rPr>
        <sz val="11"/>
        <color theme="1"/>
        <rFont val="Arial"/>
        <family val="2"/>
      </rPr>
      <t xml:space="preserve">
</t>
    </r>
  </si>
  <si>
    <t>Materials include opportunities to share learning in ways that reflect a variety of student interests, identities, cultures, and communities.  
AND
Materials offer opportunities for students to bring their own experiences, goals, and interests into the work they do.</t>
  </si>
  <si>
    <r>
      <t xml:space="preserve">Materials </t>
    </r>
    <r>
      <rPr>
        <u/>
        <sz val="11"/>
        <color theme="1"/>
        <rFont val="Calibri"/>
        <family val="2"/>
        <scheme val="minor"/>
      </rPr>
      <t>do not</t>
    </r>
    <r>
      <rPr>
        <sz val="11"/>
        <color theme="1"/>
        <rFont val="Calibri"/>
        <family val="2"/>
        <scheme val="minor"/>
      </rPr>
      <t xml:space="preserve"> provide opportunities to share learning in ways that reflect a variety of student interests, identities, cultures, and their communities. 
AND
Materials </t>
    </r>
    <r>
      <rPr>
        <u/>
        <sz val="11"/>
        <color theme="1"/>
        <rFont val="Calibri"/>
        <family val="2"/>
        <scheme val="minor"/>
      </rPr>
      <t>do not</t>
    </r>
    <r>
      <rPr>
        <sz val="11"/>
        <color theme="1"/>
        <rFont val="Calibri"/>
        <family val="2"/>
        <scheme val="minor"/>
      </rPr>
      <t xml:space="preserve"> include opportunities for students to bring their own experiences, goals, and interests into the work they do.</t>
    </r>
  </si>
  <si>
    <t>Materials include opportunities to share learning in ways that reflect a variety of student interests, identities, cultures, and their communities.  
OR
Materials offer opportunities for students to bring their own experiences, goals, and interests into the work they do.</t>
  </si>
  <si>
    <r>
      <rPr>
        <b/>
        <sz val="11"/>
        <color theme="1"/>
        <rFont val="Arial"/>
        <family val="2"/>
      </rPr>
      <t xml:space="preserve">2.1.2  Collaborative Learning 
</t>
    </r>
    <r>
      <rPr>
        <sz val="11"/>
        <color theme="1"/>
        <rFont val="Arial"/>
        <family val="2"/>
      </rPr>
      <t>Materials include tasks that provide students opportunities to engage in the process of learning collaboratively, and opportunities to express their learning individually.</t>
    </r>
  </si>
  <si>
    <r>
      <t xml:space="preserve">Materials </t>
    </r>
    <r>
      <rPr>
        <u/>
        <sz val="11"/>
        <color theme="1"/>
        <rFont val="Calibri"/>
        <family val="2"/>
        <scheme val="minor"/>
      </rPr>
      <t>do not</t>
    </r>
    <r>
      <rPr>
        <sz val="11"/>
        <color theme="1"/>
        <rFont val="Calibri"/>
        <family val="2"/>
        <scheme val="minor"/>
      </rPr>
      <t xml:space="preserve"> provide opportunities for teachers to use a variety of grouping strategies including whole group, small group, and individual instruction to support interaction among students.
AND
Materials </t>
    </r>
    <r>
      <rPr>
        <u/>
        <sz val="11"/>
        <color theme="1"/>
        <rFont val="Calibri"/>
        <family val="2"/>
        <scheme val="minor"/>
      </rPr>
      <t>do not</t>
    </r>
    <r>
      <rPr>
        <sz val="11"/>
        <color theme="1"/>
        <rFont val="Calibri"/>
        <family val="2"/>
        <scheme val="minor"/>
      </rPr>
      <t xml:space="preserve"> provide  guidance for the teacher on how and when to use specific grouping strategies to support collaborative learning. </t>
    </r>
  </si>
  <si>
    <r>
      <rPr>
        <b/>
        <sz val="11"/>
        <color theme="1"/>
        <rFont val="Arial"/>
        <family val="2"/>
      </rPr>
      <t xml:space="preserve">2.1.3  Individual Student Adaptability
</t>
    </r>
    <r>
      <rPr>
        <sz val="11"/>
        <color theme="1"/>
        <rFont val="Arial"/>
        <family val="2"/>
      </rPr>
      <t xml:space="preserve">Materials include instructional strategies to support prior grade-level learning and extensions for students who are ready to deepen their understanding of grade-level content.
</t>
    </r>
    <r>
      <rPr>
        <b/>
        <sz val="11"/>
        <color theme="1"/>
        <rFont val="Arial"/>
        <family val="2"/>
      </rPr>
      <t xml:space="preserve">
</t>
    </r>
  </si>
  <si>
    <r>
      <t xml:space="preserve">Materials </t>
    </r>
    <r>
      <rPr>
        <u/>
        <sz val="11"/>
        <color theme="1"/>
        <rFont val="Calibri"/>
        <family val="2"/>
        <scheme val="minor"/>
      </rPr>
      <t>do not</t>
    </r>
    <r>
      <rPr>
        <sz val="11"/>
        <color theme="1"/>
        <rFont val="Calibri"/>
        <family val="2"/>
        <scheme val="minor"/>
      </rPr>
      <t xml:space="preserve"> include instructional strategies for supporting unfinished learning from prior grade-levels, including scaffolding strategies to support students as they work toward independence.
AND
Materials </t>
    </r>
    <r>
      <rPr>
        <u/>
        <sz val="11"/>
        <color theme="1"/>
        <rFont val="Calibri"/>
        <family val="2"/>
        <scheme val="minor"/>
      </rPr>
      <t>do not</t>
    </r>
    <r>
      <rPr>
        <sz val="11"/>
        <color theme="1"/>
        <rFont val="Calibri"/>
        <family val="2"/>
        <scheme val="minor"/>
      </rPr>
      <t xml:space="preserve"> include extensions for students who are ready to deepen their understanding of grade-level content. </t>
    </r>
  </si>
  <si>
    <t>Culturally responsive instruction refers to the explicit recognition and integration of students’ cultural knowledge, experience, and ways of being and knowing in teaching, learning, and assessment.</t>
  </si>
  <si>
    <r>
      <rPr>
        <b/>
        <sz val="11"/>
        <color theme="1"/>
        <rFont val="Arial"/>
        <family val="2"/>
      </rPr>
      <t xml:space="preserve">2.2.1: Asset-Based Perspective
</t>
    </r>
    <r>
      <rPr>
        <sz val="11"/>
        <color theme="1"/>
        <rFont val="Arial"/>
        <family val="2"/>
      </rPr>
      <t>Materials empower educators to identify, value, and maintain a high commitment to students’ experiences from their homes and communities that are leveraged as resources for health education teaching and learning.</t>
    </r>
    <r>
      <rPr>
        <b/>
        <sz val="11"/>
        <color theme="1"/>
        <rFont val="Arial"/>
        <family val="2"/>
      </rPr>
      <t xml:space="preserve">
</t>
    </r>
    <r>
      <rPr>
        <sz val="11"/>
        <color theme="1"/>
        <rFont val="Arial"/>
        <family val="2"/>
      </rPr>
      <t xml:space="preserve">
</t>
    </r>
  </si>
  <si>
    <r>
      <t xml:space="preserve">Materials provide opportunities for teachers to leverage students’ experiences and background knowledge to enhance instruction
AND
The materials provide guidance on </t>
    </r>
    <r>
      <rPr>
        <u/>
        <sz val="11"/>
        <color theme="1"/>
        <rFont val="Calibri"/>
        <family val="2"/>
        <scheme val="minor"/>
      </rPr>
      <t>at least two of the following</t>
    </r>
    <r>
      <rPr>
        <sz val="11"/>
        <color theme="1"/>
        <rFont val="Calibri"/>
        <family val="2"/>
        <scheme val="minor"/>
      </rPr>
      <t>:
-Ways to supplement or modify materials to engage a variety of learners
-Ways to leverage students’ interests to enhance instruction
-Ways to draw upon student home language to facilitate learning.</t>
    </r>
  </si>
  <si>
    <t>Materials provide opportunities for teachers to leverage students’ experiences and background knowledge to enhance instruction
OR
The materials provide guidance on at least two of the following:
-Ways to supplement or modify materials to engage a variety of learners
-Ways to leverage students’ interests to enhance instruction
-Ways to draw upon student home language to facilitate learning.</t>
  </si>
  <si>
    <r>
      <t xml:space="preserve">Materials </t>
    </r>
    <r>
      <rPr>
        <u/>
        <sz val="11"/>
        <color theme="1"/>
        <rFont val="Calibri"/>
        <family val="2"/>
        <scheme val="minor"/>
      </rPr>
      <t>do not</t>
    </r>
    <r>
      <rPr>
        <sz val="11"/>
        <color theme="1"/>
        <rFont val="Calibri"/>
        <family val="2"/>
        <scheme val="minor"/>
      </rPr>
      <t xml:space="preserve"> provide opportunities for teachers to leverage students’ experiences and background knowledge to enhance instruction.
AND
The materials </t>
    </r>
    <r>
      <rPr>
        <u/>
        <sz val="11"/>
        <color theme="1"/>
        <rFont val="Calibri"/>
        <family val="2"/>
        <scheme val="minor"/>
      </rPr>
      <t>do not</t>
    </r>
    <r>
      <rPr>
        <sz val="11"/>
        <color theme="1"/>
        <rFont val="Calibri"/>
        <family val="2"/>
        <scheme val="minor"/>
      </rPr>
      <t xml:space="preserve"> provide guidance on at least two of the following:-Ways to supplement or modify materials to engage a variety of learners
-Ways to leverage students’ interests to enhance instruction
-Ways to draw upon student home language to facilitate learning.</t>
    </r>
  </si>
  <si>
    <r>
      <rPr>
        <b/>
        <sz val="11"/>
        <color theme="1"/>
        <rFont val="Arial"/>
        <family val="2"/>
      </rPr>
      <t xml:space="preserve">2.2.2  Frames of Reference
</t>
    </r>
    <r>
      <rPr>
        <sz val="11"/>
        <color theme="1"/>
        <rFont val="Arial"/>
        <family val="2"/>
      </rPr>
      <t>Materials utilize multiple frames of reference for developing and demonstrating health skills that correspond to a variety of cultural perspectives and experiences.</t>
    </r>
    <r>
      <rPr>
        <b/>
        <sz val="11"/>
        <color theme="1"/>
        <rFont val="Arial"/>
        <family val="2"/>
      </rPr>
      <t xml:space="preserve">
</t>
    </r>
  </si>
  <si>
    <t xml:space="preserve">Materials use asset-based language and do not include harmful biases, stereotypes, or positioning of marginalized communities (BIPOC, women, LGBTQ2SIA+, and other historically underserved groups). 
AND
Materials provide opportunities to challenge dominant ways of knowing in all of the following:
-Uses critical perspectives to understand health within a social context 
-Presents examples of critical thought and reasoning from both Western and non-Western cultures
-Includes a variety of options to demonstrate critical thinking through cultural perspectives, and/or student experiences.
</t>
  </si>
  <si>
    <t>Materials use asset-based language and do not include harmful biases, stereotypes, or positioning of marginalized communities (BIPOC, women, LGBTQ2SIA+, and other historically underserved groups). 
OR
Materials provide opportunities to challenge dominant ways of knowing in all of the following:
-Uses critical perspectives to understand health within a social context 
-Presents examples of critical thought and reasoning from both Western and non-Western cultures
-Includes a variety of options to demonstrate critical thinking through cultural perspectives, and/or student experiences.</t>
  </si>
  <si>
    <r>
      <t xml:space="preserve">Materials use deficit-based language and/or include harmful biases, stereotypes, or positioning of marginalized communities (BIPOC, women, LGBTQ2SIA+, and other historically underserved groups). 
AND
Materials </t>
    </r>
    <r>
      <rPr>
        <u/>
        <sz val="11"/>
        <color theme="1"/>
        <rFont val="Calibri"/>
        <family val="2"/>
        <scheme val="minor"/>
      </rPr>
      <t>do not</t>
    </r>
    <r>
      <rPr>
        <sz val="11"/>
        <color theme="1"/>
        <rFont val="Calibri"/>
        <family val="2"/>
        <scheme val="minor"/>
      </rPr>
      <t xml:space="preserve"> provide opportunities to challenge dominant ways of knowing in any of the following:
-Uses critical perspectives to understand health within a social context 
-Presents examples of critical thought and reasoning from both Western and non-Western cultures
-Includes a variety of options to demonstrate critical thinking through cultural perspectives, and/or student experiences.</t>
    </r>
  </si>
  <si>
    <r>
      <rPr>
        <b/>
        <sz val="11"/>
        <color theme="1"/>
        <rFont val="Arial"/>
        <family val="2"/>
      </rPr>
      <t xml:space="preserve">2.2.3 Inclusive Cultural Views
</t>
    </r>
    <r>
      <rPr>
        <sz val="11"/>
        <color theme="1"/>
        <rFont val="Arial"/>
        <family val="2"/>
      </rPr>
      <t>Materials include pathways to developing health knowledge and skills that leverage cultural perspectives that affirm student identities and reflect knowledge of students' background experiences and social realities.</t>
    </r>
    <r>
      <rPr>
        <b/>
        <sz val="11"/>
        <color theme="1"/>
        <rFont val="Arial"/>
        <family val="2"/>
      </rPr>
      <t xml:space="preserve">
</t>
    </r>
    <r>
      <rPr>
        <sz val="11"/>
        <color theme="1"/>
        <rFont val="Arial"/>
        <family val="2"/>
      </rPr>
      <t xml:space="preserve">
</t>
    </r>
    <r>
      <rPr>
        <b/>
        <sz val="11"/>
        <color theme="1"/>
        <rFont val="Arial"/>
        <family val="2"/>
      </rPr>
      <t xml:space="preserve">
</t>
    </r>
  </si>
  <si>
    <t xml:space="preserve">The materials include texts, images, and assignments that recognize and leverage contributions from historically underrepresented and marginalized cultures. 
AND
Materials include instructional strategies to engage diverse learners using culturally responsive practices. </t>
  </si>
  <si>
    <t xml:space="preserve">The materials include texts, images, and assignments that recognize and leverage contributions from historically underrepresented and marginalized cultures.
OR
Materials include instructional strategies to engage diverse learners using culturally responsive practices. 
</t>
  </si>
  <si>
    <r>
      <rPr>
        <b/>
        <sz val="11"/>
        <color theme="1"/>
        <rFont val="Arial"/>
        <family val="2"/>
      </rPr>
      <t>3.1.1 Supporting Guidance</t>
    </r>
    <r>
      <rPr>
        <sz val="11"/>
        <color theme="1"/>
        <rFont val="Arial"/>
        <family val="2"/>
      </rPr>
      <t xml:space="preserve">
Materials provide teacher guidance, including useful annotations and suggestions on effectively using student materials, visual models, and ancillary materials. The focus is on actively engaging students to enhance their health knowledge and skill development.</t>
    </r>
  </si>
  <si>
    <t xml:space="preserve">Materials provide grade-level and unit-level supporting guidance that assist teachers in presenting the student and ancillary materials as intended.
AND
Materials provide supporting guidance within lessons, such as annotations or suggestions, that provide additional information within the context of the specific lesson objectives.
</t>
  </si>
  <si>
    <t>Materials provide grade-level and unit-level supporting guidance that assist teachers in presenting the student and ancillary materials as intended.
OR
Materials provide supporting guidance within lessons, such as annotations or suggestions, that provide additional information within the context of the specific lesson objectives.</t>
  </si>
  <si>
    <r>
      <t xml:space="preserve">Materials </t>
    </r>
    <r>
      <rPr>
        <u/>
        <sz val="11"/>
        <color theme="1"/>
        <rFont val="Calibri"/>
        <family val="2"/>
        <scheme val="minor"/>
      </rPr>
      <t>do not</t>
    </r>
    <r>
      <rPr>
        <sz val="11"/>
        <color theme="1"/>
        <rFont val="Calibri"/>
        <family val="2"/>
        <scheme val="minor"/>
      </rPr>
      <t xml:space="preserve"> provide grade-level and unit-level supporting guidance that assist teachers in presenting the student and ancillary materials as intended..
AND
Materials </t>
    </r>
    <r>
      <rPr>
        <u/>
        <sz val="11"/>
        <color theme="1"/>
        <rFont val="Calibri"/>
        <family val="2"/>
        <scheme val="minor"/>
      </rPr>
      <t>do not</t>
    </r>
    <r>
      <rPr>
        <sz val="11"/>
        <color theme="1"/>
        <rFont val="Calibri"/>
        <family val="2"/>
        <scheme val="minor"/>
      </rPr>
      <t xml:space="preserve"> provide supporting guidance within lessons, such as annotations or suggestions, that provide additional information within the context of the specific lesson objectives.</t>
    </r>
  </si>
  <si>
    <r>
      <rPr>
        <b/>
        <sz val="11"/>
        <color theme="1"/>
        <rFont val="Arial"/>
        <family val="2"/>
      </rPr>
      <t>3.1.2 Health Knowledge for Teaching</t>
    </r>
    <r>
      <rPr>
        <sz val="11"/>
        <color theme="1"/>
        <rFont val="Arial"/>
        <family val="2"/>
      </rPr>
      <t xml:space="preserve">
Materials contain adult-level explanations and examples of relevant science concepts so that teachers can improve their own knowledge of the subject.
</t>
    </r>
  </si>
  <si>
    <r>
      <t xml:space="preserve">Materials contain adult-level explanations and examples of health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contain adult-level explanations and examples of health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</si>
  <si>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t>Materials contain adult-level explanations and examples of health concepts within a given course so that teachers can improve their own knowledge of the subject.
OR
Materials contain adult-level explanations and examples of health concepts beyond a given course so that teachers can improve their own knowledge of the subject.</t>
  </si>
  <si>
    <r>
      <t xml:space="preserve">Materials </t>
    </r>
    <r>
      <rPr>
        <u/>
        <sz val="11"/>
        <color theme="1"/>
        <rFont val="Calibri"/>
        <family val="2"/>
        <scheme val="minor"/>
      </rPr>
      <t>do not</t>
    </r>
    <r>
      <rPr>
        <sz val="11"/>
        <color theme="1"/>
        <rFont val="Calibri"/>
        <family val="2"/>
        <scheme val="minor"/>
      </rPr>
      <t xml:space="preserve"> contain adult-level explanations and examples of health concepts within a given course so that teachers can improve their own knowledge of the subject.
AND
Materials </t>
    </r>
    <r>
      <rPr>
        <u/>
        <sz val="11"/>
        <color theme="1"/>
        <rFont val="Calibri"/>
        <family val="2"/>
        <scheme val="minor"/>
      </rPr>
      <t>do not</t>
    </r>
    <r>
      <rPr>
        <sz val="11"/>
        <color theme="1"/>
        <rFont val="Calibri"/>
        <family val="2"/>
        <scheme val="minor"/>
      </rPr>
      <t xml:space="preserve"> contain adult-level explanations and examples of health concepts beyond a given course so that teachers can improve their own knowledge of the subject.</t>
    </r>
  </si>
  <si>
    <r>
      <rPr>
        <b/>
        <sz val="11"/>
        <color theme="1"/>
        <rFont val="Arial"/>
        <family val="2"/>
      </rPr>
      <t xml:space="preserve">3.1.3 Home Connection </t>
    </r>
    <r>
      <rPr>
        <sz val="11"/>
        <color theme="1"/>
        <rFont val="Arial"/>
        <family val="2"/>
      </rPr>
      <t xml:space="preserve">
Materials provide strategies for engaging all partners–including students, parents, or caregivers–about the program and suggestions for how they can help support student progress and achievement.</t>
    </r>
  </si>
  <si>
    <t>Materials contain strategies to inform students, parents, and caregivers about the health concepts presented in a given course.
AND
Materials contain suggestions for how parents and caregivers can help support student progress and achievement.</t>
  </si>
  <si>
    <t>Materials contain strategies to inform students, parents, and caregivers about the health concept presented in a given course.
OR
Materials contain suggestions for how parents and caregivers can help support student progress and achievement.</t>
  </si>
  <si>
    <t>Materials do not contain strategies to inform students, parents, or caregivers about the health concepts presented in a given course.
AND
Materials do not contain suggestions for how parents and caregivers can help support student progress and achievement.</t>
  </si>
  <si>
    <t>Materials provide teachers options to adapt content to support differentiation within lessons, tasks, and other activities for students.
 AND
Materials provide guidance on how to utilize resources to support student communication and integration with technology if an option.</t>
  </si>
  <si>
    <t>Materials provide teachers options to adapt content to support differentiation within lessons, tasks, and other activities for students.
OR
Materials provide guidance on how to utilize resources to support student communication and integration with technology if an option.</t>
  </si>
  <si>
    <t>Materials do not provide teachers options to adapt content to support differentiation within lessons, tasks, and other activities for students.
AND
Materials do not provide guidance on how to utilize resources to support student communication and integration with technology if an option.</t>
  </si>
  <si>
    <t xml:space="preserve">Materials have explicit teacher support with suggestions (routines, strategies, etc.) for how they can meet the needs of individual learners. Support materials include live updates (data sources, current events, etc.). </t>
  </si>
  <si>
    <r>
      <rPr>
        <b/>
        <sz val="11"/>
        <color theme="1"/>
        <rFont val="Arial"/>
        <family val="2"/>
      </rPr>
      <t>3.2.1 Strategies for Special Populations</t>
    </r>
    <r>
      <rPr>
        <sz val="11"/>
        <color theme="1"/>
        <rFont val="Arial"/>
        <family val="2"/>
      </rPr>
      <t xml:space="preserve"> 
Materials provide scaffolds to support students from special populations in their regular and active participation in health learning (i.e. students who are multilingual, students experiencing disabilities, and/or students identified as TAG).</t>
    </r>
  </si>
  <si>
    <t xml:space="preserve">Materials provide scaffolded language support for multilingual students to access grade-level health education. 
AND
Materials provide instructional strategies and learning resources for students in special populations, such as students experiencing disabilities and/or students identified as TAG, to support active participation in grade-level health education.
</t>
  </si>
  <si>
    <t xml:space="preserve">Materials provide scaffolded language support for multilingual students to access grade-level health education.
OR
Materials provide instructional strategies and learning resources for students in special populations, such as students experiencing disabilities and/or students identified as TAG, to support active participation in grade-level health education.
</t>
  </si>
  <si>
    <r>
      <t xml:space="preserve">Materials </t>
    </r>
    <r>
      <rPr>
        <u/>
        <sz val="11"/>
        <color theme="1"/>
        <rFont val="Calibri"/>
        <family val="2"/>
        <scheme val="minor"/>
      </rPr>
      <t>do not</t>
    </r>
    <r>
      <rPr>
        <sz val="11"/>
        <color theme="1"/>
        <rFont val="Calibri"/>
        <family val="2"/>
        <scheme val="minor"/>
      </rPr>
      <t xml:space="preserve"> provide scaffolded language support for multilingual students to access grade-level health education. 
AND
Materials </t>
    </r>
    <r>
      <rPr>
        <u/>
        <sz val="11"/>
        <color theme="1"/>
        <rFont val="Calibri"/>
        <family val="2"/>
        <scheme val="minor"/>
      </rPr>
      <t>do not</t>
    </r>
    <r>
      <rPr>
        <sz val="11"/>
        <color theme="1"/>
        <rFont val="Calibri"/>
        <family val="2"/>
        <scheme val="minor"/>
      </rPr>
      <t xml:space="preserve"> provide instructional strategies and learning resources for students in special populations, such as students experiencing disabilities and/or students identified as TAG, to support active participation in grade-level health education.</t>
    </r>
  </si>
  <si>
    <r>
      <rPr>
        <b/>
        <sz val="11"/>
        <color theme="1"/>
        <rFont val="Arial"/>
        <family val="2"/>
      </rPr>
      <t xml:space="preserve">3.2.2 Student Differentiation
</t>
    </r>
    <r>
      <rPr>
        <sz val="11"/>
        <color theme="1"/>
        <rFont val="Arial"/>
        <family val="2"/>
      </rPr>
      <t>Materials provide extensions and/or opportunities for all students to engage with grade-level health education at varied levels of complexity.</t>
    </r>
  </si>
  <si>
    <t>Materials provide opportunities for learners who could benefit from advanced applications of grade-level health education at a higher level of complexity, rather than simply doing more problems than their classmates. 
AND
Materials can be adapted by teachers to reflect relevant topics with different groups of students.</t>
  </si>
  <si>
    <t xml:space="preserve">Materials provide opportunities for learners who could benefit from advanced applications of grade-level health education at a higher level of complexity, rather than simply doing more problems than their classmates.  
OR
Materials can be adapted by teachers to reflect relevant topics with different groups of students. </t>
  </si>
  <si>
    <r>
      <t xml:space="preserve">Materials </t>
    </r>
    <r>
      <rPr>
        <u/>
        <sz val="11"/>
        <color theme="1"/>
        <rFont val="Calibri"/>
        <family val="2"/>
        <scheme val="minor"/>
      </rPr>
      <t>do not</t>
    </r>
    <r>
      <rPr>
        <sz val="11"/>
        <color theme="1"/>
        <rFont val="Calibri"/>
        <family val="2"/>
        <scheme val="minor"/>
      </rPr>
      <t xml:space="preserve"> provide opportunities for learners who could benefit from advanced applications of grade-level health education at a higher level of complexity, and/or simply provide more problems than their classmates. 
AND
Materials </t>
    </r>
    <r>
      <rPr>
        <u/>
        <sz val="11"/>
        <color theme="1"/>
        <rFont val="Calibri"/>
        <family val="2"/>
        <scheme val="minor"/>
      </rPr>
      <t>cannot</t>
    </r>
    <r>
      <rPr>
        <sz val="11"/>
        <color theme="1"/>
        <rFont val="Calibri"/>
        <family val="2"/>
        <scheme val="minor"/>
      </rPr>
      <t xml:space="preserve"> be updated to reflect relevant topics with different groups of students.</t>
    </r>
  </si>
  <si>
    <t>Materials provide teachers with instructional strategies for emergent bilingual students to meaningfully  participate in grade-level health education. 
AND
Materials include student resources supporting reading, writing, and/or speaking in a language other than English through regular and active participation in grade-level health education.</t>
  </si>
  <si>
    <t>Materials provide teachers with instructional strategies for emergent bilingual students to meaningfully  participate in grade-level health education.
OR
Materials include student resources supporting reading, writing, and/or speaking in a language other than English through regular and active participation in grade-level health education.</t>
  </si>
  <si>
    <r>
      <t xml:space="preserve">Materials </t>
    </r>
    <r>
      <rPr>
        <u/>
        <sz val="11"/>
        <color theme="1"/>
        <rFont val="Calibri"/>
        <family val="2"/>
        <scheme val="minor"/>
      </rPr>
      <t>do not</t>
    </r>
    <r>
      <rPr>
        <sz val="11"/>
        <color theme="1"/>
        <rFont val="Calibri"/>
        <family val="2"/>
        <scheme val="minor"/>
      </rPr>
      <t xml:space="preserve"> provide teachers with instructional strategies for emergent bilingual students to meaningfully  participate in grade-level health education.
AND
Materials </t>
    </r>
    <r>
      <rPr>
        <u/>
        <sz val="11"/>
        <color theme="1"/>
        <rFont val="Calibri"/>
        <family val="2"/>
        <scheme val="minor"/>
      </rPr>
      <t>do not</t>
    </r>
    <r>
      <rPr>
        <sz val="11"/>
        <color theme="1"/>
        <rFont val="Calibri"/>
        <family val="2"/>
        <scheme val="minor"/>
      </rPr>
      <t xml:space="preserve"> include student resources supporting reading, writing, and/or speaking in a language other than English through regular and active participation in grade-level health education</t>
    </r>
  </si>
  <si>
    <r>
      <rPr>
        <b/>
        <sz val="11"/>
        <color theme="1"/>
        <rFont val="Arial"/>
        <family val="2"/>
      </rPr>
      <t>3.2.4 Student Editability*</t>
    </r>
    <r>
      <rPr>
        <sz val="11"/>
        <color theme="1"/>
        <rFont val="Arial"/>
        <family val="2"/>
      </rPr>
      <t xml:space="preserve">
Digital materials include resources for students that are editable and allow students to show their understanding and comprehension.</t>
    </r>
  </si>
  <si>
    <t xml:space="preserve">Materials provide resources that are editable by students and allow them to communicate their understanding and reasoning.
AND
Teacher materials provide instructional guidance on how to use student resources to capture thinking and demonstrate proficiency in content.
</t>
  </si>
  <si>
    <t xml:space="preserve">Materials provide resources that are editable by students and allow them to communicate their understanding and reasoning..
 OR
Teacher materials provide instructional guidance on how to use student resources to capture thinking and demonstrate proficiency in content.
</t>
  </si>
  <si>
    <r>
      <t xml:space="preserve">Materials </t>
    </r>
    <r>
      <rPr>
        <u/>
        <sz val="11"/>
        <color theme="1"/>
        <rFont val="Calibri"/>
        <family val="2"/>
        <scheme val="minor"/>
      </rPr>
      <t>do not</t>
    </r>
    <r>
      <rPr>
        <sz val="11"/>
        <color theme="1"/>
        <rFont val="Calibri"/>
        <family val="2"/>
        <scheme val="minor"/>
      </rPr>
      <t xml:space="preserve"> provide resources that are editable by students and allow them to communicate their understanding and reasoning.
AND
Teacher materials </t>
    </r>
    <r>
      <rPr>
        <u/>
        <sz val="11"/>
        <color theme="1"/>
        <rFont val="Calibri"/>
        <family val="2"/>
        <scheme val="minor"/>
      </rPr>
      <t>do not</t>
    </r>
    <r>
      <rPr>
        <sz val="11"/>
        <color theme="1"/>
        <rFont val="Calibri"/>
        <family val="2"/>
        <scheme val="minor"/>
      </rPr>
      <t xml:space="preserve"> provide guidance on how to use student resources to capture thinking and demonstrate proficiency in content.
</t>
    </r>
  </si>
  <si>
    <r>
      <t xml:space="preserve">Materials </t>
    </r>
    <r>
      <rPr>
        <u/>
        <sz val="11"/>
        <color theme="1"/>
        <rFont val="Calibri"/>
        <family val="2"/>
        <scheme val="minor"/>
      </rPr>
      <t xml:space="preserve">do not </t>
    </r>
    <r>
      <rPr>
        <sz val="11"/>
        <color theme="1"/>
        <rFont val="Calibri"/>
        <family val="2"/>
        <scheme val="minor"/>
      </rPr>
      <t xml:space="preserve">integrate interactive tools and/or simulation software in ways that support student engagement in health education.
AND
Materials </t>
    </r>
    <r>
      <rPr>
        <u/>
        <sz val="11"/>
        <color theme="1"/>
        <rFont val="Calibri"/>
        <family val="2"/>
        <scheme val="minor"/>
      </rPr>
      <t>cannot</t>
    </r>
    <r>
      <rPr>
        <sz val="11"/>
        <color theme="1"/>
        <rFont val="Calibri"/>
        <family val="2"/>
        <scheme val="minor"/>
      </rPr>
      <t xml:space="preserve"> be customized for local contexts and learning management systems. 
</t>
    </r>
  </si>
  <si>
    <t xml:space="preserve">Materials integrate interactive tools and/or simulation software in ways that support student engagement in health education.
OR
Materials can be customized for local contexts on a variety of devices and learning management systems. 
</t>
  </si>
  <si>
    <t>Materials integrate interactive tools and/or simulation software in ways that support student engagement in health.
AND
Materials can be customized for local contexts on a variety of devices and learning management systems.</t>
  </si>
  <si>
    <r>
      <rPr>
        <b/>
        <sz val="11"/>
        <color theme="1"/>
        <rFont val="Arial"/>
        <family val="2"/>
      </rPr>
      <t>3.3.2 Learning Resources</t>
    </r>
    <r>
      <rPr>
        <sz val="11"/>
        <color theme="1"/>
        <rFont val="Arial"/>
        <family val="2"/>
      </rPr>
      <t xml:space="preserve">
The digital materials provide support for users in a variety of settings, including:
-Professional learning resources to support educators’ use of the materials and content.
-Resources to help families understand and utilize the materials while supporting their students at home,
-Support for students working independently.
</t>
    </r>
  </si>
  <si>
    <r>
      <t xml:space="preserve">Materials </t>
    </r>
    <r>
      <rPr>
        <u/>
        <sz val="11"/>
        <color theme="1"/>
        <rFont val="Calibri"/>
        <family val="2"/>
        <scheme val="minor"/>
      </rPr>
      <t>do not</t>
    </r>
    <r>
      <rPr>
        <sz val="11"/>
        <color theme="1"/>
        <rFont val="Calibri"/>
        <family val="2"/>
        <scheme val="minor"/>
      </rPr>
      <t xml:space="preserve"> provide learning resources for teachers and/or students to collaborate with each other.
AND
Materials </t>
    </r>
    <r>
      <rPr>
        <u/>
        <sz val="11"/>
        <color theme="1"/>
        <rFont val="Calibri"/>
        <family val="2"/>
        <scheme val="minor"/>
      </rPr>
      <t>do not</t>
    </r>
    <r>
      <rPr>
        <sz val="11"/>
        <color theme="1"/>
        <rFont val="Calibri"/>
        <family val="2"/>
        <scheme val="minor"/>
      </rPr>
      <t xml:space="preserve"> provide resources for parents, caregivers and students to utilize using the resources independently.</t>
    </r>
  </si>
  <si>
    <t xml:space="preserve">Digital and multimedia elements support accurate representations of holistic health and well-being. 
AND
Digital and multimedia elements are intentionally integrated and connected to learning outcomes.
</t>
  </si>
  <si>
    <t xml:space="preserve">Digital and multimedia elements support accurate representations of holistic health and well-being. . 
OR
Digital and multimedia elements are intentionally integrated and connected to learning outcomes.
</t>
  </si>
  <si>
    <r>
      <t xml:space="preserve">Digital and multimedia elements do not support accurate representations of holistic health and well-being. 
AND
Digital and multimedia elements are </t>
    </r>
    <r>
      <rPr>
        <u/>
        <sz val="11"/>
        <color theme="1"/>
        <rFont val="Calibri"/>
        <family val="2"/>
        <scheme val="minor"/>
      </rPr>
      <t>not</t>
    </r>
    <r>
      <rPr>
        <sz val="11"/>
        <color theme="1"/>
        <rFont val="Calibri"/>
        <family val="2"/>
        <scheme val="minor"/>
      </rPr>
      <t xml:space="preserve"> </t>
    </r>
    <r>
      <rPr>
        <u/>
        <sz val="11"/>
        <color theme="1"/>
        <rFont val="Calibri"/>
        <family val="2"/>
        <scheme val="minor"/>
      </rPr>
      <t>intentionally integrated</t>
    </r>
    <r>
      <rPr>
        <sz val="11"/>
        <color theme="1"/>
        <rFont val="Calibri"/>
        <family val="2"/>
        <scheme val="minor"/>
      </rPr>
      <t xml:space="preserve"> and </t>
    </r>
    <r>
      <rPr>
        <u/>
        <sz val="11"/>
        <color theme="1"/>
        <rFont val="Calibri"/>
        <family val="2"/>
        <scheme val="minor"/>
      </rPr>
      <t>not connected</t>
    </r>
    <r>
      <rPr>
        <sz val="11"/>
        <color theme="1"/>
        <rFont val="Calibri"/>
        <family val="2"/>
        <scheme val="minor"/>
      </rPr>
      <t xml:space="preserve"> to learning outcomes.
</t>
    </r>
  </si>
  <si>
    <r>
      <rPr>
        <b/>
        <sz val="11"/>
        <color theme="1"/>
        <rFont val="Arial"/>
        <family val="2"/>
      </rPr>
      <t xml:space="preserve">3.3.4 Adaptability of Materials
</t>
    </r>
    <r>
      <rPr>
        <sz val="11"/>
        <color theme="1"/>
        <rFont val="Arial"/>
        <family val="2"/>
      </rPr>
      <t>Digital materials allow teachers to adjust and adapt documents and other included resources to meet student needs.</t>
    </r>
  </si>
  <si>
    <t xml:space="preserve">Materials provide teacher guidance for adapting embedded resources to support student learning.
AND
Materials provide guidance for using embedded technology to enhance student learning.
</t>
  </si>
  <si>
    <r>
      <rPr>
        <b/>
        <sz val="11"/>
        <color theme="1"/>
        <rFont val="Arial"/>
        <family val="2"/>
      </rPr>
      <t>4.1.1 Clarity of Learning Goals</t>
    </r>
    <r>
      <rPr>
        <sz val="11"/>
        <color theme="1"/>
        <rFont val="Arial"/>
        <family val="2"/>
      </rPr>
      <t xml:space="preserve">
Materials are designed around clear learning goals and written in grade-appropriate, student-friendly language.</t>
    </r>
  </si>
  <si>
    <t>Learning goals include student-friendly performance/success criteria.
AND
Learning goals are embedded and referred to throughout the unit and lesson content.</t>
  </si>
  <si>
    <t>Learning goals include student-friendly performance/success criteria that describe learning goals.
OR
Learning goals are embedded and referred to throughout the unit and lesson content.</t>
  </si>
  <si>
    <r>
      <t xml:space="preserve">Learning goals </t>
    </r>
    <r>
      <rPr>
        <u/>
        <sz val="11"/>
        <color theme="1"/>
        <rFont val="Calibri"/>
        <family val="2"/>
        <scheme val="minor"/>
      </rPr>
      <t>do not</t>
    </r>
    <r>
      <rPr>
        <sz val="11"/>
        <color theme="1"/>
        <rFont val="Calibri"/>
        <family val="2"/>
        <scheme val="minor"/>
      </rPr>
      <t xml:space="preserve"> include student-friendly performance/success criteria.
AND
Learning goals </t>
    </r>
    <r>
      <rPr>
        <u/>
        <sz val="11"/>
        <color theme="1"/>
        <rFont val="Calibri"/>
        <family val="2"/>
        <scheme val="minor"/>
      </rPr>
      <t>are not</t>
    </r>
    <r>
      <rPr>
        <sz val="11"/>
        <color theme="1"/>
        <rFont val="Calibri"/>
        <family val="2"/>
        <scheme val="minor"/>
      </rPr>
      <t xml:space="preserve"> consistently  embedded and referred to throughout the unit and lesson content.</t>
    </r>
  </si>
  <si>
    <r>
      <rPr>
        <b/>
        <sz val="11"/>
        <color theme="1"/>
        <rFont val="Arial"/>
        <family val="2"/>
      </rPr>
      <t>4.1.2 Elicitation of Evidence</t>
    </r>
    <r>
      <rPr>
        <sz val="11"/>
        <color theme="1"/>
        <rFont val="Arial"/>
        <family val="2"/>
      </rPr>
      <t xml:space="preserve">
IInstructional tasks and activities elicit a variety of evidence demonstrating student thinking, including opportunities for student self-assessment and reflection
</t>
    </r>
  </si>
  <si>
    <r>
      <t xml:space="preserve">Instructional tasks and activities </t>
    </r>
    <r>
      <rPr>
        <u/>
        <sz val="11"/>
        <color theme="1"/>
        <rFont val="Calibri"/>
        <family val="2"/>
        <scheme val="minor"/>
      </rPr>
      <t>do not</t>
    </r>
    <r>
      <rPr>
        <sz val="11"/>
        <color theme="1"/>
        <rFont val="Calibri"/>
        <family val="2"/>
        <scheme val="minor"/>
      </rPr>
      <t xml:space="preserve">  elicit evidence of student thinking with a focus on possible pathways to a solution (rather than on the final answer or result).
AND
Instructional tasks and activities </t>
    </r>
    <r>
      <rPr>
        <u/>
        <sz val="11"/>
        <color theme="1"/>
        <rFont val="Calibri"/>
        <family val="2"/>
        <scheme val="minor"/>
      </rPr>
      <t>are not</t>
    </r>
    <r>
      <rPr>
        <sz val="11"/>
        <color theme="1"/>
        <rFont val="Calibri"/>
        <family val="2"/>
        <scheme val="minor"/>
      </rPr>
      <t xml:space="preserve"> varied, accessible, scaffolded, and differentiated to support students’ demonstration of evidence.</t>
    </r>
  </si>
  <si>
    <r>
      <t xml:space="preserve">Instructional materials </t>
    </r>
    <r>
      <rPr>
        <u/>
        <sz val="11"/>
        <color theme="1"/>
        <rFont val="Calibri"/>
        <family val="2"/>
        <scheme val="minor"/>
      </rPr>
      <t>do not</t>
    </r>
    <r>
      <rPr>
        <sz val="11"/>
        <color theme="1"/>
        <rFont val="Calibri"/>
        <family val="2"/>
        <scheme val="minor"/>
      </rPr>
      <t xml:space="preserve"> include teacher resources that highlight opportunities for feedback to be given to students by the teacher.
AND
Instructional materials </t>
    </r>
    <r>
      <rPr>
        <u/>
        <sz val="11"/>
        <color theme="1"/>
        <rFont val="Calibri"/>
        <family val="2"/>
        <scheme val="minor"/>
      </rPr>
      <t>do not</t>
    </r>
    <r>
      <rPr>
        <sz val="11"/>
        <color theme="1"/>
        <rFont val="Calibri"/>
        <family val="2"/>
        <scheme val="minor"/>
      </rPr>
      <t xml:space="preserve"> include strategies that promote a positive classroom culture for student-to-student and student-to-teacher feedback, as appropriate.</t>
    </r>
  </si>
  <si>
    <r>
      <t xml:space="preserve">Instructional materials </t>
    </r>
    <r>
      <rPr>
        <u/>
        <sz val="11"/>
        <color theme="1"/>
        <rFont val="Calibri"/>
        <family val="2"/>
        <scheme val="minor"/>
      </rPr>
      <t>do not</t>
    </r>
    <r>
      <rPr>
        <sz val="11"/>
        <color theme="1"/>
        <rFont val="Calibri"/>
        <family val="2"/>
        <scheme val="minor"/>
      </rPr>
      <t xml:space="preserve"> ask students to reflect on their thinking and learning or assess their own learning.
AND
Instructional materials </t>
    </r>
    <r>
      <rPr>
        <u/>
        <sz val="11"/>
        <color theme="1"/>
        <rFont val="Calibri"/>
        <family val="2"/>
        <scheme val="minor"/>
      </rPr>
      <t>do not</t>
    </r>
    <r>
      <rPr>
        <sz val="11"/>
        <color theme="1"/>
        <rFont val="Calibri"/>
        <family val="2"/>
        <scheme val="minor"/>
      </rPr>
      <t xml:space="preserve"> include a comprehensive set of both extensions and resources/interventions for students who need additional supports.</t>
    </r>
  </si>
  <si>
    <r>
      <t xml:space="preserve">Performance assessment tasks clearly align to the Oregon health standards at the appropriate grade-level (K-5) or  grade-band (6-8, 9-12).
AND
Performance assessment tasks address </t>
    </r>
    <r>
      <rPr>
        <u/>
        <sz val="11"/>
        <color theme="1"/>
        <rFont val="Calibri"/>
        <family val="2"/>
        <scheme val="minor"/>
      </rPr>
      <t>at least five</t>
    </r>
    <r>
      <rPr>
        <sz val="11"/>
        <color theme="1"/>
        <rFont val="Calibri"/>
        <family val="2"/>
        <scheme val="minor"/>
      </rPr>
      <t xml:space="preserve"> of the eight Health Education topic areas</t>
    </r>
  </si>
  <si>
    <r>
      <t xml:space="preserve">Performance assessment tasks clearly align to the Oregon health standards at the appropriate grade-level (K-5) or  grade-band (6-8, 9-12).
AND
Performance assessment tasks address </t>
    </r>
    <r>
      <rPr>
        <u/>
        <sz val="11"/>
        <color theme="1"/>
        <rFont val="Calibri"/>
        <family val="2"/>
        <scheme val="minor"/>
      </rPr>
      <t>at least four</t>
    </r>
    <r>
      <rPr>
        <sz val="11"/>
        <color theme="1"/>
        <rFont val="Calibri"/>
        <family val="2"/>
        <scheme val="minor"/>
      </rPr>
      <t xml:space="preserve"> of the eight Health Education topic areas</t>
    </r>
  </si>
  <si>
    <r>
      <t xml:space="preserve">Performance assessment tasks are not aligned to the Oregon health standards at the appropriate grade-level (K-5) or  grade-band (6-8, 9-12).
OR
Performance assessment tasks </t>
    </r>
    <r>
      <rPr>
        <u/>
        <sz val="11"/>
        <color theme="1"/>
        <rFont val="Calibri"/>
        <family val="2"/>
        <scheme val="minor"/>
      </rPr>
      <t>do not fully address</t>
    </r>
    <r>
      <rPr>
        <sz val="11"/>
        <color theme="1"/>
        <rFont val="Calibri"/>
        <family val="2"/>
        <scheme val="minor"/>
      </rPr>
      <t xml:space="preserve"> the eight Health Education topic areas</t>
    </r>
  </si>
  <si>
    <r>
      <t>Performance assessments</t>
    </r>
    <r>
      <rPr>
        <u/>
        <sz val="11"/>
        <color theme="1"/>
        <rFont val="Calibri"/>
        <family val="2"/>
        <scheme val="minor"/>
      </rPr>
      <t xml:space="preserve"> do not utilize and affirm</t>
    </r>
    <r>
      <rPr>
        <sz val="11"/>
        <color theme="1"/>
        <rFont val="Calibri"/>
        <family val="2"/>
        <scheme val="minor"/>
      </rPr>
      <t xml:space="preserve"> students’ interests and cultural background both for group and individual engagement.
AND
Performance assessments</t>
    </r>
    <r>
      <rPr>
        <u/>
        <sz val="11"/>
        <color theme="1"/>
        <rFont val="Calibri"/>
        <family val="2"/>
        <scheme val="minor"/>
      </rPr>
      <t xml:space="preserve"> do not </t>
    </r>
    <r>
      <rPr>
        <sz val="11"/>
        <color theme="1"/>
        <rFont val="Calibri"/>
        <family val="2"/>
        <scheme val="minor"/>
      </rPr>
      <t>represent the diversity of our state and local communities.</t>
    </r>
  </si>
  <si>
    <r>
      <rPr>
        <b/>
        <sz val="11"/>
        <color theme="1"/>
        <rFont val="Arial"/>
        <family val="2"/>
      </rPr>
      <t>4.2.3 Authenticity</t>
    </r>
    <r>
      <rPr>
        <sz val="11"/>
        <color theme="1"/>
        <rFont val="Arial"/>
        <family val="2"/>
      </rPr>
      <t xml:space="preserve">
Performance assessments allow students to work with relevant health issues that affect personal, interpersonal and societal health and well-being.
</t>
    </r>
  </si>
  <si>
    <t xml:space="preserve">Performance assessments require students to apply health education concepts in authentic contexts.
AND
Performance assessments include opportunities for students to engage with authentic audiences.
</t>
  </si>
  <si>
    <t xml:space="preserve">Performance assessments require students to apply health education concepts in authentic contexts.
OR
Performance assessments include opportunities for students to engage with authentic audiences.
</t>
  </si>
  <si>
    <r>
      <t xml:space="preserve">Performance assessments </t>
    </r>
    <r>
      <rPr>
        <u/>
        <sz val="11"/>
        <color theme="1"/>
        <rFont val="Calibri"/>
        <family val="2"/>
        <scheme val="minor"/>
      </rPr>
      <t>do not</t>
    </r>
    <r>
      <rPr>
        <sz val="11"/>
        <color theme="1"/>
        <rFont val="Calibri"/>
        <family val="2"/>
        <scheme val="minor"/>
      </rPr>
      <t xml:space="preserve"> require students to apply health education concepts in authentic contexts.
AND
Performance assessments </t>
    </r>
    <r>
      <rPr>
        <u/>
        <sz val="11"/>
        <color theme="1"/>
        <rFont val="Calibri"/>
        <family val="2"/>
        <scheme val="minor"/>
      </rPr>
      <t>do not</t>
    </r>
    <r>
      <rPr>
        <sz val="11"/>
        <color theme="1"/>
        <rFont val="Calibri"/>
        <family val="2"/>
        <scheme val="minor"/>
      </rPr>
      <t xml:space="preserve"> include opportunities for students to engage with authentic audiences.</t>
    </r>
  </si>
  <si>
    <r>
      <t xml:space="preserve">Performance assessments have </t>
    </r>
    <r>
      <rPr>
        <u/>
        <sz val="11"/>
        <color theme="1"/>
        <rFont val="Calibri"/>
        <family val="2"/>
        <scheme val="minor"/>
      </rPr>
      <t>unclear or missing</t>
    </r>
    <r>
      <rPr>
        <sz val="11"/>
        <color theme="1"/>
        <rFont val="Calibri"/>
        <family val="2"/>
        <scheme val="minor"/>
      </rPr>
      <t xml:space="preserve"> scoring criteria.
AND
Performance assessments </t>
    </r>
    <r>
      <rPr>
        <u/>
        <sz val="11"/>
        <color theme="1"/>
        <rFont val="Calibri"/>
        <family val="2"/>
        <scheme val="minor"/>
      </rPr>
      <t>do not</t>
    </r>
    <r>
      <rPr>
        <sz val="11"/>
        <color theme="1"/>
        <rFont val="Calibri"/>
        <family val="2"/>
        <scheme val="minor"/>
      </rPr>
      <t xml:space="preserve"> promote feedback to students.</t>
    </r>
  </si>
  <si>
    <r>
      <rPr>
        <b/>
        <sz val="11"/>
        <color theme="1"/>
        <rFont val="Arial"/>
        <family val="2"/>
      </rPr>
      <t>4.3.1 Assessment Design</t>
    </r>
    <r>
      <rPr>
        <sz val="11"/>
        <color theme="1"/>
        <rFont val="Arial"/>
        <family val="2"/>
      </rPr>
      <t xml:space="preserve">
Diagnostic assessments are well-designed, rigorous, connected to standards, and offer multiple opportunities for demonstrations of knowledge and/or skills.</t>
    </r>
  </si>
  <si>
    <r>
      <t xml:space="preserve">Diagnostic assessments </t>
    </r>
    <r>
      <rPr>
        <u/>
        <sz val="11"/>
        <color theme="1"/>
        <rFont val="Calibri"/>
        <family val="2"/>
        <scheme val="minor"/>
      </rPr>
      <t>do not</t>
    </r>
    <r>
      <rPr>
        <sz val="11"/>
        <color theme="1"/>
        <rFont val="Calibri"/>
        <family val="2"/>
        <scheme val="minor"/>
      </rPr>
      <t xml:space="preserve"> measure student’s performance on grade-level or course-specific standards by integrating the three dimensions.
AND
Diagnostic assessments </t>
    </r>
    <r>
      <rPr>
        <u/>
        <sz val="11"/>
        <color theme="1"/>
        <rFont val="Calibri"/>
        <family val="2"/>
        <scheme val="minor"/>
      </rPr>
      <t xml:space="preserve">do not </t>
    </r>
    <r>
      <rPr>
        <sz val="11"/>
        <color theme="1"/>
        <rFont val="Calibri"/>
        <family val="2"/>
        <scheme val="minor"/>
      </rPr>
      <t>provide opportunities to transfer learning to phenomena or solve problems within new contexts.</t>
    </r>
  </si>
  <si>
    <r>
      <t xml:space="preserve">3.3: Digital Learning Design Elements
</t>
    </r>
    <r>
      <rPr>
        <b/>
        <i/>
        <sz val="11"/>
        <rFont val="Arial"/>
        <family val="2"/>
      </rPr>
      <t>This criterion is not required. Quality indicators are provided for evaluation if the instructional material includes a digital component.</t>
    </r>
  </si>
  <si>
    <t>Assessment results are clear and understandable. 
OR
Assessment reports are designed to inform next steps in the learning and teaching process.</t>
  </si>
  <si>
    <t>Assessment results are clear and understandable. 
AND
Assessment reports are designed to inform next steps in the learning and teaching process.</t>
  </si>
  <si>
    <r>
      <t xml:space="preserve">Assessment data is </t>
    </r>
    <r>
      <rPr>
        <u/>
        <sz val="11"/>
        <color theme="1"/>
        <rFont val="Calibri"/>
        <family val="2"/>
        <scheme val="minor"/>
      </rPr>
      <t>ambiguous or not easy to use</t>
    </r>
    <r>
      <rPr>
        <sz val="11"/>
        <color theme="1"/>
        <rFont val="Calibri"/>
        <family val="2"/>
        <scheme val="minor"/>
      </rPr>
      <t xml:space="preserve">. 
AND
Assessment reports </t>
    </r>
    <r>
      <rPr>
        <u/>
        <sz val="11"/>
        <color theme="1"/>
        <rFont val="Calibri"/>
        <family val="2"/>
        <scheme val="minor"/>
      </rPr>
      <t>do not inform</t>
    </r>
    <r>
      <rPr>
        <sz val="11"/>
        <color theme="1"/>
        <rFont val="Calibri"/>
        <family val="2"/>
        <scheme val="minor"/>
      </rPr>
      <t xml:space="preserve"> any next steps in the learning and teaching process.</t>
    </r>
  </si>
  <si>
    <t xml:space="preserve">Assessment reports are easy to read and understandable by students and families.
AND
Assessment reports provide resources that students and/or families can use to support any needed learning outside the classroom.
</t>
  </si>
  <si>
    <r>
      <t xml:space="preserve">Assessment results </t>
    </r>
    <r>
      <rPr>
        <u/>
        <sz val="11"/>
        <color theme="1"/>
        <rFont val="Calibri"/>
        <family val="2"/>
        <scheme val="minor"/>
      </rPr>
      <t>offer no</t>
    </r>
    <r>
      <rPr>
        <sz val="11"/>
        <color theme="1"/>
        <rFont val="Calibri"/>
        <family val="2"/>
        <scheme val="minor"/>
      </rPr>
      <t xml:space="preserve"> extensions or interventions
AND
Assessment results can be used </t>
    </r>
    <r>
      <rPr>
        <u/>
        <sz val="11"/>
        <color theme="1"/>
        <rFont val="Calibri"/>
        <family val="2"/>
        <scheme val="minor"/>
      </rPr>
      <t>only by</t>
    </r>
    <r>
      <rPr>
        <sz val="11"/>
        <color theme="1"/>
        <rFont val="Calibri"/>
        <family val="2"/>
        <scheme val="minor"/>
      </rPr>
      <t xml:space="preserve"> educators.
</t>
    </r>
  </si>
  <si>
    <r>
      <t xml:space="preserve">Assessment reports </t>
    </r>
    <r>
      <rPr>
        <u/>
        <sz val="11"/>
        <color theme="1"/>
        <rFont val="Calibri"/>
        <family val="2"/>
        <scheme val="minor"/>
      </rPr>
      <t>are not</t>
    </r>
    <r>
      <rPr>
        <sz val="11"/>
        <color theme="1"/>
        <rFont val="Calibri"/>
        <family val="2"/>
        <scheme val="minor"/>
      </rPr>
      <t xml:space="preserve"> easy to read or understandable by students and families
AND
Assessment reports </t>
    </r>
    <r>
      <rPr>
        <u/>
        <sz val="11"/>
        <color theme="1"/>
        <rFont val="Calibri"/>
        <family val="2"/>
        <scheme val="minor"/>
      </rPr>
      <t>do not</t>
    </r>
    <r>
      <rPr>
        <sz val="11"/>
        <color theme="1"/>
        <rFont val="Calibri"/>
        <family val="2"/>
        <scheme val="minor"/>
      </rPr>
      <t xml:space="preserve"> provide resources that students and/or families can use to support any needed learning outside the classroom.
</t>
    </r>
  </si>
  <si>
    <r>
      <t xml:space="preserve">Materials </t>
    </r>
    <r>
      <rPr>
        <u/>
        <sz val="11"/>
        <color theme="1"/>
        <rFont val="Calibri"/>
        <family val="2"/>
        <scheme val="minor"/>
      </rPr>
      <t>do not</t>
    </r>
    <r>
      <rPr>
        <sz val="11"/>
        <color theme="1"/>
        <rFont val="Calibri"/>
        <family val="2"/>
        <scheme val="minor"/>
      </rPr>
      <t xml:space="preserve"> include all of the eight topic areas listed in the standards throughout the grades:
-Wellness and Health Promotion
-Safety and First Aid
-Substance Use, Misuse and Abuse
-Food, Nutrition, and Physical Activity
-Social, Emotional, and Mental Health
-Healthy Relationships and Violence/Abuse Prevention
-Growth and Development
-Sexual and Reproductive Health
OR
Materials </t>
    </r>
    <r>
      <rPr>
        <u/>
        <sz val="11"/>
        <color theme="1"/>
        <rFont val="Calibri"/>
        <family val="2"/>
        <scheme val="minor"/>
      </rPr>
      <t>are not</t>
    </r>
    <r>
      <rPr>
        <sz val="11"/>
        <color theme="1"/>
        <rFont val="Calibri"/>
        <family val="2"/>
        <scheme val="minor"/>
      </rPr>
      <t xml:space="preserve"> inclusive and do not include a positive representation of a diversity of race, gender, ability and sexual orientation throughout the grade bands
AND
Materials </t>
    </r>
    <r>
      <rPr>
        <u/>
        <sz val="11"/>
        <color theme="1"/>
        <rFont val="Calibri"/>
        <family val="2"/>
        <scheme val="minor"/>
      </rPr>
      <t>do not</t>
    </r>
    <r>
      <rPr>
        <sz val="11"/>
        <color theme="1"/>
        <rFont val="Calibri"/>
        <family val="2"/>
        <scheme val="minor"/>
      </rPr>
      <t xml:space="preserve"> address multidimensional (physical, mental, social, emotional and environmental) approaches to health with opportunities to learn about the impact that socio-ecological factors have on our health, and reflect that health status changes throughout the lifespan.</t>
    </r>
  </si>
  <si>
    <r>
      <t xml:space="preserve">Materials </t>
    </r>
    <r>
      <rPr>
        <u/>
        <sz val="11"/>
        <color theme="1"/>
        <rFont val="Calibri"/>
        <family val="2"/>
        <scheme val="minor"/>
      </rPr>
      <t>do not</t>
    </r>
    <r>
      <rPr>
        <sz val="11"/>
        <color theme="1"/>
        <rFont val="Calibri"/>
        <family val="2"/>
        <scheme val="minor"/>
      </rPr>
      <t xml:space="preserve"> have an intentional sequence where student tasks increase in sophistication.
AND
Materials </t>
    </r>
    <r>
      <rPr>
        <u/>
        <sz val="11"/>
        <color theme="1"/>
        <rFont val="Calibri"/>
        <family val="2"/>
        <scheme val="minor"/>
      </rPr>
      <t>do not</t>
    </r>
    <r>
      <rPr>
        <sz val="11"/>
        <color theme="1"/>
        <rFont val="Calibri"/>
        <family val="2"/>
        <scheme val="minor"/>
      </rPr>
      <t xml:space="preserve"> become more complex and build upon prior skill development for increased proficiency.</t>
    </r>
  </si>
  <si>
    <r>
      <t xml:space="preserve">The materials </t>
    </r>
    <r>
      <rPr>
        <u/>
        <sz val="11"/>
        <color theme="1"/>
        <rFont val="Calibri"/>
        <family val="2"/>
        <scheme val="minor"/>
      </rPr>
      <t>do not</t>
    </r>
    <r>
      <rPr>
        <sz val="11"/>
        <color theme="1"/>
        <rFont val="Calibri"/>
        <family val="2"/>
        <scheme val="minor"/>
      </rPr>
      <t xml:space="preserve"> include texts, images, and assignments that recognize and leverage contributions from underrepresented and marginalized cultures. 
AND
Materials </t>
    </r>
    <r>
      <rPr>
        <u/>
        <sz val="11"/>
        <color theme="1"/>
        <rFont val="Calibri"/>
        <family val="2"/>
        <scheme val="minor"/>
      </rPr>
      <t>do not</t>
    </r>
    <r>
      <rPr>
        <sz val="11"/>
        <color theme="1"/>
        <rFont val="Calibri"/>
        <family val="2"/>
        <scheme val="minor"/>
      </rPr>
      <t xml:space="preserve"> include instructional strategies to engage diverse learners using culturally responsive practices. </t>
    </r>
  </si>
  <si>
    <t>Rating for 1.2: Strengths-Based Approach</t>
  </si>
  <si>
    <r>
      <rPr>
        <b/>
        <sz val="11"/>
        <color theme="1"/>
        <rFont val="Arial"/>
        <family val="2"/>
      </rPr>
      <t>1.2.3 Community and Peer Connections</t>
    </r>
    <r>
      <rPr>
        <sz val="11"/>
        <color theme="1"/>
        <rFont val="Arial"/>
        <family val="2"/>
      </rPr>
      <t xml:space="preserve">
Materials encourage students to identify their own individual, family, and community strengths, values, goals, and resources.</t>
    </r>
  </si>
  <si>
    <r>
      <rPr>
        <b/>
        <sz val="11"/>
        <color theme="1"/>
        <rFont val="Arial"/>
        <family val="2"/>
      </rPr>
      <t xml:space="preserve">1.2.4 Trauma-Informed
</t>
    </r>
    <r>
      <rPr>
        <sz val="11"/>
        <color theme="1"/>
        <rFont val="Arial"/>
        <family val="2"/>
      </rPr>
      <t xml:space="preserve">Materials provide opportunities for educators to promote safer learning environments, approach sensitive subjects with care, acknowledge that students may have personal experiences with the topic, and maximize opportunities for individual and collective wellness and healing.
</t>
    </r>
  </si>
  <si>
    <t>Rating for 1.3: Learning Health Literacy and Analysis</t>
  </si>
  <si>
    <t>Final Comments for 1.3: Learning Health Literacy and Analysis</t>
  </si>
  <si>
    <t>Final Comments for 1.2: Strengths-Based Approach</t>
  </si>
  <si>
    <t>Rating for 1.1: Alignment to Health Education Standards</t>
  </si>
  <si>
    <t>Final Comments for 1.1: Alignment to Health Education Standards</t>
  </si>
  <si>
    <r>
      <rPr>
        <b/>
        <sz val="11"/>
        <color theme="1"/>
        <rFont val="Arial"/>
        <family val="2"/>
      </rPr>
      <t xml:space="preserve">1.4.4 Age-Appropriate
</t>
    </r>
    <r>
      <rPr>
        <sz val="11"/>
        <color theme="1"/>
        <rFont val="Arial"/>
        <family val="2"/>
      </rPr>
      <t xml:space="preserve">Materials address age-appropriate instruction on healthy relationships, bodies, sexuality, and violence/abuse prevention in every grade covered.
</t>
    </r>
  </si>
  <si>
    <t>Rating for 1.4: Comprehensive Sexuality Education and Violence/ Abuse Prevention</t>
  </si>
  <si>
    <t>Rating for 4.1 Formatice Assessment Process</t>
  </si>
  <si>
    <t>Final Comments for 4.1 Formatice Assessment Process</t>
  </si>
  <si>
    <r>
      <rPr>
        <b/>
        <sz val="11"/>
        <color theme="1"/>
        <rFont val="Arial"/>
        <family val="2"/>
      </rPr>
      <t>4.2.1: Alignment</t>
    </r>
    <r>
      <rPr>
        <sz val="11"/>
        <color theme="1"/>
        <rFont val="Arial"/>
        <family val="2"/>
      </rPr>
      <t xml:space="preserve">
Materials include performance tasks that are comprehensive, inclusive, aligned with health education standards, and reflect the eight topic areas.
</t>
    </r>
  </si>
  <si>
    <t>1.3: Health Literacy and Analysis</t>
  </si>
  <si>
    <t>Materials focus on health issues that affect personal, interpersonal and societal health and well-being, and align to the depth, breadth, and cognitive demand of the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</si>
</sst>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0"/>
      <color theme="1"/>
      <name val="Calibri"/>
      <family val="2"/>
      <scheme val="minor"/>
    </font>
    <font>
      <b/>
      <sz val="11"/>
      <name val="Arial"/>
      <family val="2"/>
    </font>
    <font>
      <sz val="10"/>
      <name val="Arial"/>
      <family val="2"/>
    </font>
    <font>
      <sz val="11"/>
      <name val="Arial"/>
      <family val="2"/>
    </font>
    <font>
      <b/>
      <sz val="10"/>
      <name val="Arial"/>
      <family val="2"/>
    </font>
    <font>
      <sz val="11"/>
      <name val="Calibri"/>
      <family val="2"/>
      <scheme val="minor"/>
    </font>
    <font>
      <sz val="11"/>
      <color theme="1"/>
      <name val="Arial"/>
      <family val="2"/>
    </font>
    <font>
      <sz val="10"/>
      <color rgb="FF000000"/>
      <name val="Arial"/>
      <family val="2"/>
    </font>
    <font>
      <sz val="11"/>
      <color theme="1"/>
      <name val="Calibri"/>
      <family val="2"/>
      <scheme val="minor"/>
    </font>
    <font>
      <sz val="18"/>
      <color theme="0"/>
      <name val="Calibri"/>
      <family val="2"/>
      <scheme val="minor"/>
    </font>
    <font>
      <sz val="16"/>
      <color theme="1"/>
      <name val="Calibri"/>
      <family val="2"/>
      <scheme val="minor"/>
    </font>
    <font>
      <b/>
      <sz val="14"/>
      <color theme="1"/>
      <name val="Calibri"/>
      <family val="2"/>
      <scheme val="minor"/>
    </font>
    <font>
      <i/>
      <sz val="10"/>
      <color theme="1"/>
      <name val="Calibri"/>
      <family val="2"/>
      <scheme val="minor"/>
    </font>
    <font>
      <b/>
      <sz val="11"/>
      <color rgb="FFFFFFFF"/>
      <name val="Arial"/>
      <family val="2"/>
    </font>
    <font>
      <b/>
      <i/>
      <sz val="11"/>
      <name val="Arial"/>
      <family val="2"/>
    </font>
    <font>
      <b/>
      <sz val="11"/>
      <color theme="1"/>
      <name val="Arial"/>
      <family val="2"/>
    </font>
    <font>
      <b/>
      <i/>
      <sz val="11"/>
      <color theme="1"/>
      <name val="Calibri"/>
      <family val="2"/>
      <scheme val="minor"/>
    </font>
    <font>
      <u/>
      <sz val="11"/>
      <color theme="1"/>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99"/>
        <bgColor indexed="64"/>
      </patternFill>
    </fill>
    <fill>
      <patternFill patternType="solid">
        <fgColor rgb="FFFF9966"/>
        <bgColor indexed="64"/>
      </patternFill>
    </fill>
    <fill>
      <patternFill patternType="solid">
        <fgColor theme="9" tint="0.59999389629810485"/>
        <bgColor indexed="64"/>
      </patternFill>
    </fill>
    <fill>
      <patternFill patternType="solid">
        <fgColor rgb="FFE1E1FF"/>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9" fillId="0" borderId="0"/>
    <xf numFmtId="9" fontId="10" fillId="0" borderId="0" applyFont="0" applyFill="0" applyBorder="0" applyAlignment="0" applyProtection="0"/>
  </cellStyleXfs>
  <cellXfs count="85">
    <xf numFmtId="0" fontId="0" fillId="0" borderId="0" xfId="0"/>
    <xf numFmtId="0" fontId="2" fillId="0" borderId="1" xfId="0" applyFont="1" applyBorder="1" applyAlignment="1" applyProtection="1">
      <alignment horizontal="center" vertical="center"/>
      <protection locked="0"/>
    </xf>
    <xf numFmtId="0" fontId="4" fillId="0" borderId="0" xfId="1" applyFont="1"/>
    <xf numFmtId="0" fontId="9" fillId="0" borderId="0" xfId="1"/>
    <xf numFmtId="0" fontId="12" fillId="8" borderId="8" xfId="0" applyFont="1" applyFill="1" applyBorder="1"/>
    <xf numFmtId="0" fontId="12" fillId="8" borderId="9" xfId="0" applyFont="1" applyFill="1" applyBorder="1" applyAlignment="1">
      <alignment horizontal="center"/>
    </xf>
    <xf numFmtId="0" fontId="12" fillId="8" borderId="10" xfId="0" applyFont="1" applyFill="1" applyBorder="1"/>
    <xf numFmtId="0" fontId="0" fillId="0" borderId="12" xfId="0" applyBorder="1"/>
    <xf numFmtId="0" fontId="0" fillId="0" borderId="11" xfId="0" applyBorder="1" applyAlignment="1">
      <alignment horizontal="right"/>
    </xf>
    <xf numFmtId="0" fontId="0" fillId="0" borderId="1" xfId="0" applyBorder="1" applyAlignment="1" applyProtection="1">
      <alignment horizontal="center"/>
      <protection locked="0"/>
    </xf>
    <xf numFmtId="49" fontId="0" fillId="0" borderId="1" xfId="0" applyNumberFormat="1" applyBorder="1" applyAlignment="1">
      <alignment horizontal="center"/>
    </xf>
    <xf numFmtId="15" fontId="0" fillId="0" borderId="1" xfId="0" applyNumberFormat="1" applyBorder="1" applyAlignment="1" applyProtection="1">
      <alignment horizontal="center"/>
      <protection locked="0"/>
    </xf>
    <xf numFmtId="0" fontId="0" fillId="0" borderId="11" xfId="0" applyBorder="1"/>
    <xf numFmtId="0" fontId="0" fillId="9" borderId="1" xfId="0" applyFill="1" applyBorder="1" applyAlignment="1">
      <alignment horizontal="center"/>
    </xf>
    <xf numFmtId="0" fontId="0" fillId="10" borderId="1" xfId="0" applyFill="1" applyBorder="1" applyAlignment="1">
      <alignment wrapText="1"/>
    </xf>
    <xf numFmtId="0" fontId="0" fillId="0" borderId="0" xfId="0" applyAlignment="1">
      <alignment horizontal="right" wrapText="1"/>
    </xf>
    <xf numFmtId="0" fontId="0" fillId="9" borderId="1" xfId="0" applyFill="1" applyBorder="1" applyAlignment="1">
      <alignment horizontal="center" wrapText="1"/>
    </xf>
    <xf numFmtId="0" fontId="0" fillId="11" borderId="1" xfId="0" applyFill="1" applyBorder="1" applyAlignment="1">
      <alignment wrapText="1"/>
    </xf>
    <xf numFmtId="0" fontId="0" fillId="0" borderId="0" xfId="0" applyAlignment="1">
      <alignment wrapText="1"/>
    </xf>
    <xf numFmtId="0" fontId="0" fillId="9" borderId="13" xfId="0" applyFill="1" applyBorder="1" applyAlignment="1">
      <alignment horizontal="center" wrapText="1"/>
    </xf>
    <xf numFmtId="0" fontId="0" fillId="0" borderId="11" xfId="0" applyBorder="1" applyAlignment="1">
      <alignment wrapText="1"/>
    </xf>
    <xf numFmtId="0" fontId="0" fillId="0" borderId="15" xfId="0" applyBorder="1"/>
    <xf numFmtId="0" fontId="0" fillId="12" borderId="1" xfId="0" applyFill="1" applyBorder="1" applyAlignment="1">
      <alignment wrapText="1"/>
    </xf>
    <xf numFmtId="0" fontId="0" fillId="13" borderId="1" xfId="0" applyFill="1" applyBorder="1" applyAlignment="1">
      <alignment wrapText="1"/>
    </xf>
    <xf numFmtId="49" fontId="0" fillId="0" borderId="0" xfId="0" applyNumberFormat="1"/>
    <xf numFmtId="0" fontId="0" fillId="14" borderId="1" xfId="0" applyFill="1" applyBorder="1" applyAlignment="1">
      <alignment wrapText="1"/>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1" fillId="0" borderId="0" xfId="0" applyFont="1" applyAlignment="1">
      <alignment wrapText="1"/>
    </xf>
    <xf numFmtId="0" fontId="1" fillId="0" borderId="0" xfId="0" applyFont="1"/>
    <xf numFmtId="0" fontId="0" fillId="0" borderId="0" xfId="0" applyAlignment="1">
      <alignment vertical="center"/>
    </xf>
    <xf numFmtId="0" fontId="0" fillId="15" borderId="0" xfId="0" applyFill="1"/>
    <xf numFmtId="0" fontId="1" fillId="15" borderId="0" xfId="0" applyFont="1" applyFill="1"/>
    <xf numFmtId="0" fontId="0" fillId="0" borderId="1" xfId="0" applyBorder="1" applyAlignment="1">
      <alignment vertical="top" wrapText="1"/>
    </xf>
    <xf numFmtId="0" fontId="6" fillId="2" borderId="1" xfId="0" applyFont="1" applyFill="1" applyBorder="1" applyAlignment="1">
      <alignment horizontal="center"/>
    </xf>
    <xf numFmtId="0" fontId="5" fillId="0" borderId="0" xfId="0" applyFont="1" applyAlignment="1">
      <alignment horizontal="left" vertical="center" wrapText="1"/>
    </xf>
    <xf numFmtId="0" fontId="0" fillId="0" borderId="0" xfId="0" applyAlignment="1">
      <alignment horizontal="center"/>
    </xf>
    <xf numFmtId="0" fontId="0" fillId="16" borderId="0" xfId="0" applyFill="1"/>
    <xf numFmtId="0" fontId="12" fillId="8" borderId="9" xfId="0" applyFont="1" applyFill="1" applyBorder="1" applyAlignment="1">
      <alignment horizontal="left" vertical="top"/>
    </xf>
    <xf numFmtId="0" fontId="0" fillId="0" borderId="0" xfId="0" applyAlignment="1">
      <alignment horizontal="left" vertical="top"/>
    </xf>
    <xf numFmtId="9" fontId="7" fillId="0" borderId="0" xfId="2" applyFont="1" applyFill="1" applyBorder="1" applyAlignment="1">
      <alignment horizontal="left" vertical="top"/>
    </xf>
    <xf numFmtId="9" fontId="0" fillId="0" borderId="0" xfId="2" applyFont="1" applyFill="1" applyBorder="1" applyAlignment="1">
      <alignment horizontal="left" vertical="top"/>
    </xf>
    <xf numFmtId="0" fontId="0" fillId="0" borderId="18" xfId="0" applyBorder="1"/>
    <xf numFmtId="0" fontId="14" fillId="0" borderId="19" xfId="0" applyFont="1" applyBorder="1" applyAlignment="1">
      <alignment wrapText="1"/>
    </xf>
    <xf numFmtId="0" fontId="0" fillId="0" borderId="19" xfId="0" applyBorder="1" applyAlignment="1">
      <alignment horizontal="left" vertical="top"/>
    </xf>
    <xf numFmtId="0" fontId="8" fillId="0" borderId="0" xfId="0" applyFont="1" applyAlignment="1">
      <alignment vertical="top" wrapText="1"/>
    </xf>
    <xf numFmtId="0" fontId="8" fillId="0" borderId="4" xfId="0" applyFont="1" applyBorder="1" applyAlignment="1">
      <alignment vertical="top" wrapText="1"/>
    </xf>
    <xf numFmtId="0" fontId="2" fillId="0" borderId="4" xfId="0" applyFont="1" applyBorder="1" applyAlignment="1" applyProtection="1">
      <alignment horizontal="center" vertical="center"/>
      <protection locked="0"/>
    </xf>
    <xf numFmtId="0" fontId="0" fillId="0" borderId="4" xfId="0" applyBorder="1" applyAlignment="1">
      <alignment vertical="top" wrapText="1"/>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Border="1" applyAlignment="1">
      <alignment horizontal="left" vertical="top"/>
    </xf>
    <xf numFmtId="0" fontId="0" fillId="0" borderId="16" xfId="0" applyBorder="1" applyAlignment="1">
      <alignment horizontal="left" vertical="top"/>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7" xfId="0" applyFont="1" applyFill="1" applyBorder="1" applyAlignment="1">
      <alignment horizontal="center"/>
    </xf>
    <xf numFmtId="0" fontId="13" fillId="0" borderId="11" xfId="0" applyFont="1" applyBorder="1" applyAlignment="1">
      <alignment horizontal="center"/>
    </xf>
    <xf numFmtId="0" fontId="13" fillId="0" borderId="0" xfId="0" applyFont="1" applyAlignment="1">
      <alignment horizontal="center"/>
    </xf>
    <xf numFmtId="0" fontId="0" fillId="0" borderId="0" xfId="0"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2"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9" borderId="2" xfId="0" applyFill="1" applyBorder="1" applyAlignment="1">
      <alignment horizontal="center" vertical="top"/>
    </xf>
    <xf numFmtId="0" fontId="0" fillId="9" borderId="16" xfId="0" applyFill="1" applyBorder="1" applyAlignment="1">
      <alignment horizontal="center" vertical="top"/>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6" borderId="0" xfId="0" applyFont="1" applyFill="1" applyAlignment="1">
      <alignment horizontal="center" vertical="center" wrapText="1"/>
    </xf>
    <xf numFmtId="0" fontId="3" fillId="3" borderId="17" xfId="0" applyFont="1" applyFill="1" applyBorder="1" applyAlignment="1">
      <alignment horizontal="center"/>
    </xf>
    <xf numFmtId="0" fontId="3" fillId="3" borderId="0" xfId="0" applyFont="1" applyFill="1" applyAlignment="1">
      <alignment horizontal="center"/>
    </xf>
    <xf numFmtId="0" fontId="0" fillId="0" borderId="0" xfId="0" applyAlignment="1" applyProtection="1">
      <alignment horizontal="center"/>
      <protection locked="0"/>
    </xf>
    <xf numFmtId="0" fontId="8" fillId="0" borderId="2" xfId="0" applyFont="1" applyBorder="1" applyAlignment="1">
      <alignment vertical="top" wrapText="1"/>
    </xf>
    <xf numFmtId="0" fontId="8" fillId="0" borderId="16" xfId="0" applyFont="1" applyBorder="1" applyAlignment="1">
      <alignment vertical="top" wrapText="1"/>
    </xf>
    <xf numFmtId="0" fontId="1" fillId="0" borderId="4" xfId="0" applyFont="1" applyBorder="1" applyAlignment="1">
      <alignment horizontal="center" wrapText="1"/>
    </xf>
    <xf numFmtId="0" fontId="1" fillId="0" borderId="4" xfId="0" applyFont="1" applyBorder="1" applyAlignment="1">
      <alignment horizontal="center"/>
    </xf>
    <xf numFmtId="0" fontId="15" fillId="4" borderId="0" xfId="0" applyFont="1" applyFill="1" applyAlignment="1">
      <alignment horizontal="center"/>
    </xf>
    <xf numFmtId="0" fontId="3" fillId="5" borderId="0" xfId="0" applyFont="1" applyFill="1" applyAlignment="1">
      <alignment horizont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2" borderId="1" xfId="0" applyFont="1" applyFill="1" applyBorder="1" applyAlignment="1">
      <alignment horizontal="center" wrapText="1"/>
    </xf>
    <xf numFmtId="0" fontId="8" fillId="0" borderId="2" xfId="0" applyFont="1" applyBorder="1" applyAlignment="1">
      <alignment horizontal="left" vertical="top" wrapText="1"/>
    </xf>
    <xf numFmtId="0" fontId="8" fillId="0" borderId="16" xfId="0" applyFont="1" applyBorder="1" applyAlignment="1">
      <alignment horizontal="left" vertical="top" wrapText="1"/>
    </xf>
    <xf numFmtId="0" fontId="3" fillId="0" borderId="3" xfId="0" applyFont="1" applyBorder="1" applyAlignment="1">
      <alignment horizontal="center" wrapText="1"/>
    </xf>
    <xf numFmtId="0" fontId="3" fillId="0" borderId="0" xfId="0" applyFont="1" applyAlignment="1">
      <alignment horizontal="center" wrapText="1"/>
    </xf>
    <xf numFmtId="0" fontId="18" fillId="0" borderId="0" xfId="0" applyFont="1" applyAlignment="1">
      <alignment horizontal="center" wrapText="1"/>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34"/>
  <sheetViews>
    <sheetView tabSelected="1" topLeftCell="A8" zoomScale="130" zoomScaleNormal="130" workbookViewId="0">
      <selection activeCell="C8" sqref="C8"/>
    </sheetView>
  </sheetViews>
  <sheetFormatPr defaultRowHeight="14.5" x14ac:dyDescent="0.35"/>
  <cols>
    <col min="1" max="1" width="14.81640625" customWidth="1"/>
    <col min="2" max="2" width="67.26953125" customWidth="1"/>
    <col min="3" max="3" width="9.1796875" style="39"/>
    <col min="4" max="4" width="23.6328125" style="39" customWidth="1"/>
    <col min="5" max="5" width="16.453125" hidden="1" customWidth="1"/>
    <col min="6" max="6" width="7.08984375" hidden="1" customWidth="1"/>
    <col min="7" max="7" width="14.08984375" customWidth="1"/>
  </cols>
  <sheetData>
    <row r="1" spans="1:8" ht="24" thickBot="1" x14ac:dyDescent="0.6">
      <c r="A1" s="53" t="s">
        <v>12</v>
      </c>
      <c r="B1" s="54"/>
      <c r="C1" s="54"/>
      <c r="D1" s="54"/>
      <c r="E1" s="55"/>
      <c r="H1" s="12"/>
    </row>
    <row r="2" spans="1:8" ht="21.5" thickBot="1" x14ac:dyDescent="0.55000000000000004">
      <c r="A2" s="4"/>
      <c r="B2" s="5" t="s">
        <v>130</v>
      </c>
      <c r="C2" s="38"/>
      <c r="D2" s="38"/>
      <c r="E2" s="6"/>
      <c r="H2" s="12"/>
    </row>
    <row r="3" spans="1:8" ht="18.5" x14ac:dyDescent="0.45">
      <c r="A3" s="56" t="s">
        <v>5</v>
      </c>
      <c r="B3" s="57"/>
      <c r="C3" s="57"/>
      <c r="D3" s="57"/>
      <c r="E3" s="7"/>
      <c r="H3" s="12"/>
    </row>
    <row r="4" spans="1:8" x14ac:dyDescent="0.35">
      <c r="A4" s="8" t="s">
        <v>6</v>
      </c>
      <c r="B4" s="9"/>
      <c r="E4" s="7"/>
      <c r="H4" s="12"/>
    </row>
    <row r="5" spans="1:8" x14ac:dyDescent="0.35">
      <c r="A5" s="8" t="s">
        <v>7</v>
      </c>
      <c r="B5" s="9"/>
      <c r="E5" s="7"/>
      <c r="H5" s="12"/>
    </row>
    <row r="6" spans="1:8" x14ac:dyDescent="0.35">
      <c r="A6" s="8" t="s">
        <v>8</v>
      </c>
      <c r="B6" s="9"/>
      <c r="E6" s="7"/>
      <c r="H6" s="12"/>
    </row>
    <row r="7" spans="1:8" x14ac:dyDescent="0.35">
      <c r="A7" s="8" t="s">
        <v>9</v>
      </c>
      <c r="B7" s="10"/>
      <c r="E7" s="7"/>
      <c r="H7" s="12"/>
    </row>
    <row r="8" spans="1:8" x14ac:dyDescent="0.35">
      <c r="A8" s="8" t="s">
        <v>10</v>
      </c>
      <c r="B8" s="11"/>
      <c r="E8" s="7"/>
      <c r="H8" s="12"/>
    </row>
    <row r="9" spans="1:8" x14ac:dyDescent="0.35">
      <c r="A9" s="12"/>
      <c r="E9" s="7"/>
      <c r="H9" s="12"/>
    </row>
    <row r="10" spans="1:8" x14ac:dyDescent="0.35">
      <c r="A10" s="12"/>
      <c r="B10" s="25" t="s">
        <v>11</v>
      </c>
      <c r="C10" s="61"/>
      <c r="D10" s="62"/>
      <c r="E10" s="7"/>
      <c r="H10" s="12"/>
    </row>
    <row r="11" spans="1:8" x14ac:dyDescent="0.35">
      <c r="A11" s="12"/>
      <c r="B11" s="18"/>
      <c r="C11" s="40"/>
      <c r="E11" s="7">
        <f>COUNTIF(C10,"Yes")</f>
        <v>0</v>
      </c>
      <c r="H11" s="12"/>
    </row>
    <row r="12" spans="1:8" x14ac:dyDescent="0.35">
      <c r="A12" s="12"/>
      <c r="B12" s="13" t="s">
        <v>108</v>
      </c>
      <c r="C12" s="63" t="s">
        <v>71</v>
      </c>
      <c r="D12" s="64"/>
      <c r="E12" s="7"/>
      <c r="F12">
        <f>COUNTBLANK(C10)</f>
        <v>1</v>
      </c>
      <c r="H12" s="12"/>
    </row>
    <row r="13" spans="1:8" x14ac:dyDescent="0.35">
      <c r="A13" s="12"/>
      <c r="B13" s="14" t="s">
        <v>109</v>
      </c>
      <c r="C13" s="51" t="str">
        <f>IFERROR('1.1 Alignment'!D13,"")</f>
        <v/>
      </c>
      <c r="D13" s="52"/>
      <c r="E13" s="7">
        <f>COUNTIF(C13,"2: Meets expectations")+COUNTIF(C13,"1: Partially meets expectations")</f>
        <v>0</v>
      </c>
      <c r="H13" s="12"/>
    </row>
    <row r="14" spans="1:8" ht="16.5" customHeight="1" x14ac:dyDescent="0.35">
      <c r="A14" s="12"/>
      <c r="B14" s="14" t="s">
        <v>110</v>
      </c>
      <c r="C14" s="51" t="str">
        <f>IFERROR('1.2 Strengths-Based'!D13,"")</f>
        <v/>
      </c>
      <c r="D14" s="52"/>
      <c r="E14" s="7">
        <f>COUNTIF(C14,"2: Meets expectations")+COUNTIF(C14,"1: Partially meets expectations")</f>
        <v>0</v>
      </c>
      <c r="H14" s="12"/>
    </row>
    <row r="15" spans="1:8" ht="16.5" customHeight="1" x14ac:dyDescent="0.35">
      <c r="A15" s="12"/>
      <c r="B15" s="14" t="s">
        <v>111</v>
      </c>
      <c r="C15" s="51" t="str">
        <f>IFERROR('1.3 Health Literacy Analysis'!D11,"")</f>
        <v/>
      </c>
      <c r="D15" s="52"/>
      <c r="E15" s="7">
        <f>COUNTIF(C15,"2: Meets expectations")+COUNTIF(C15,"1: Partially meets expectations")</f>
        <v>0</v>
      </c>
      <c r="H15" s="12"/>
    </row>
    <row r="16" spans="1:8" ht="29" x14ac:dyDescent="0.35">
      <c r="A16" s="12"/>
      <c r="B16" s="14" t="s">
        <v>112</v>
      </c>
      <c r="C16" s="51" t="str">
        <f>IFERROR('1.4 Comprehensive Sex Ed.'!D13,"")</f>
        <v/>
      </c>
      <c r="D16" s="52"/>
      <c r="E16" s="7">
        <f>COUNTIF(C16,"2: Meets expectations")+COUNTIF(C16,"1: Partially meets expectations")</f>
        <v>0</v>
      </c>
      <c r="H16" s="12"/>
    </row>
    <row r="17" spans="1:8" x14ac:dyDescent="0.35">
      <c r="A17" s="12"/>
      <c r="B17" s="15"/>
      <c r="C17" s="58"/>
      <c r="D17" s="58"/>
      <c r="E17" s="7"/>
      <c r="F17">
        <f>COUNTBLANK(C13:C16)</f>
        <v>4</v>
      </c>
      <c r="H17" s="12"/>
    </row>
    <row r="18" spans="1:8" x14ac:dyDescent="0.35">
      <c r="A18" s="12"/>
      <c r="B18" s="16" t="s">
        <v>13</v>
      </c>
      <c r="C18" s="63" t="s">
        <v>71</v>
      </c>
      <c r="D18" s="64"/>
      <c r="E18" s="7"/>
      <c r="H18" s="12"/>
    </row>
    <row r="19" spans="1:8" x14ac:dyDescent="0.35">
      <c r="A19" s="12"/>
      <c r="B19" s="17" t="s">
        <v>14</v>
      </c>
      <c r="C19" s="51" t="str">
        <f>IFERROR('2.1 Engagement'!D11,"")</f>
        <v/>
      </c>
      <c r="D19" s="52"/>
      <c r="E19" s="7">
        <f>COUNTIF(C19,"2: Meets expectations")+COUNTIF(C19,"1: Partially meets expectations")</f>
        <v>0</v>
      </c>
      <c r="H19" s="12"/>
    </row>
    <row r="20" spans="1:8" x14ac:dyDescent="0.35">
      <c r="A20" s="12"/>
      <c r="B20" s="17" t="s">
        <v>15</v>
      </c>
      <c r="C20" s="51" t="str">
        <f>IFERROR('2.2 Culturally Responsive'!D11,"")</f>
        <v/>
      </c>
      <c r="D20" s="52"/>
      <c r="E20" s="7">
        <f>COUNTIF(C20,"2: Meets expectations")+COUNTIF(C20,"1: Partially meets expectations")</f>
        <v>0</v>
      </c>
      <c r="H20" s="12"/>
    </row>
    <row r="21" spans="1:8" x14ac:dyDescent="0.35">
      <c r="A21" s="12"/>
      <c r="B21" s="18"/>
      <c r="C21" s="41"/>
      <c r="D21" s="41"/>
      <c r="E21" s="7"/>
      <c r="F21">
        <f>COUNTBLANK(C19:C20)</f>
        <v>2</v>
      </c>
      <c r="H21" s="12"/>
    </row>
    <row r="22" spans="1:8" x14ac:dyDescent="0.35">
      <c r="A22" s="12"/>
      <c r="B22" s="13" t="s">
        <v>16</v>
      </c>
      <c r="C22" s="63" t="s">
        <v>71</v>
      </c>
      <c r="D22" s="64"/>
      <c r="E22" s="7"/>
      <c r="H22" s="12"/>
    </row>
    <row r="23" spans="1:8" x14ac:dyDescent="0.35">
      <c r="A23" s="12"/>
      <c r="B23" s="22" t="s">
        <v>17</v>
      </c>
      <c r="C23" s="51" t="str">
        <f>IFERROR('3.1 Supports for Teachers'!D12,"")</f>
        <v/>
      </c>
      <c r="D23" s="52"/>
      <c r="E23" s="7">
        <f>COUNTIF(C23,"2: Meets expectations")+COUNTIF(C23,"1: Partially meets expectations")</f>
        <v>0</v>
      </c>
      <c r="H23" s="12"/>
    </row>
    <row r="24" spans="1:8" x14ac:dyDescent="0.35">
      <c r="A24" s="12"/>
      <c r="B24" s="22" t="s">
        <v>18</v>
      </c>
      <c r="C24" s="51" t="str">
        <f>IFERROR('3.2 Supports for Students'!D12,"")</f>
        <v/>
      </c>
      <c r="D24" s="52"/>
      <c r="E24" s="7">
        <f>COUNTIF(C24,"2: Meets expectations")+COUNTIF(C24,"1: Partially meets expectations")</f>
        <v>0</v>
      </c>
      <c r="H24" s="12"/>
    </row>
    <row r="25" spans="1:8" x14ac:dyDescent="0.35">
      <c r="A25" s="12"/>
      <c r="B25" s="22" t="s">
        <v>73</v>
      </c>
      <c r="C25" s="51" t="str">
        <f>IFERROR('3.3 Digital Design Elements'!D12,"")</f>
        <v/>
      </c>
      <c r="D25" s="52"/>
      <c r="E25" s="7"/>
      <c r="H25" s="12"/>
    </row>
    <row r="26" spans="1:8" x14ac:dyDescent="0.35">
      <c r="A26" s="12"/>
      <c r="B26" s="18"/>
      <c r="D26" s="41"/>
      <c r="E26" s="7"/>
      <c r="F26">
        <f>COUNTBLANK(C23:C24)</f>
        <v>2</v>
      </c>
      <c r="H26" s="12"/>
    </row>
    <row r="27" spans="1:8" x14ac:dyDescent="0.35">
      <c r="A27" s="20"/>
      <c r="B27" s="13" t="s">
        <v>19</v>
      </c>
      <c r="C27" s="63" t="s">
        <v>71</v>
      </c>
      <c r="D27" s="64"/>
      <c r="E27" s="7"/>
      <c r="H27" s="12"/>
    </row>
    <row r="28" spans="1:8" x14ac:dyDescent="0.35">
      <c r="A28" s="12"/>
      <c r="B28" s="23" t="s">
        <v>20</v>
      </c>
      <c r="C28" s="51" t="str">
        <f>IFERROR('4.1 Formative Assessment'!D12,"")</f>
        <v/>
      </c>
      <c r="D28" s="52"/>
      <c r="E28" s="7">
        <f>COUNTIF(C28,"2: Meets expectations")+COUNTIF(C28,"1: Partially meets expectations")</f>
        <v>0</v>
      </c>
      <c r="H28" s="12"/>
    </row>
    <row r="29" spans="1:8" x14ac:dyDescent="0.35">
      <c r="A29" s="12"/>
      <c r="B29" s="23" t="s">
        <v>21</v>
      </c>
      <c r="C29" s="51" t="str">
        <f>IFERROR('4.2 Performance Assessments'!D12,"")</f>
        <v/>
      </c>
      <c r="D29" s="52"/>
      <c r="E29" s="7">
        <f>COUNTIF(C29,"2: Meets expectations")+COUNTIF(C29,"1: Partially meets expectations")</f>
        <v>0</v>
      </c>
      <c r="H29" s="12"/>
    </row>
    <row r="30" spans="1:8" x14ac:dyDescent="0.35">
      <c r="A30" s="12"/>
      <c r="B30" s="23" t="s">
        <v>22</v>
      </c>
      <c r="C30" s="51" t="str">
        <f>IFERROR('4.3 Integrated Assessment'!D12,"")</f>
        <v/>
      </c>
      <c r="D30" s="52"/>
      <c r="E30" s="7"/>
      <c r="F30">
        <f>COUNTBLANK(C28:C29)</f>
        <v>2</v>
      </c>
      <c r="H30" s="12"/>
    </row>
    <row r="31" spans="1:8" ht="15" thickBot="1" x14ac:dyDescent="0.4">
      <c r="A31" s="12"/>
      <c r="E31" s="7">
        <f>SUM(E11:E30)</f>
        <v>0</v>
      </c>
      <c r="F31">
        <f>SUM(F11:F30)</f>
        <v>11</v>
      </c>
      <c r="H31" s="12"/>
    </row>
    <row r="32" spans="1:8" ht="15" thickBot="1" x14ac:dyDescent="0.4">
      <c r="A32" s="12"/>
      <c r="B32" s="19" t="s">
        <v>5</v>
      </c>
      <c r="C32" s="59" t="str">
        <f>(IF(AND(F31&gt;0),"",IF(AND(E31=11),"MEETS","DOES NOT MEET")))</f>
        <v/>
      </c>
      <c r="D32" s="60"/>
      <c r="E32" s="7"/>
      <c r="H32" s="12"/>
    </row>
    <row r="33" spans="1:8" x14ac:dyDescent="0.35">
      <c r="A33" s="12"/>
      <c r="E33" s="7"/>
      <c r="H33" s="12"/>
    </row>
    <row r="34" spans="1:8" ht="27" thickBot="1" x14ac:dyDescent="0.4">
      <c r="A34" s="42"/>
      <c r="B34" s="43" t="s">
        <v>105</v>
      </c>
      <c r="C34" s="44"/>
      <c r="D34" s="44"/>
      <c r="E34" s="21"/>
      <c r="H34" s="12"/>
    </row>
  </sheetData>
  <sheetProtection sheet="1" objects="1" scenarios="1"/>
  <mergeCells count="21">
    <mergeCell ref="C32:D32"/>
    <mergeCell ref="C10:D10"/>
    <mergeCell ref="C12:D12"/>
    <mergeCell ref="C18:D18"/>
    <mergeCell ref="C22:D22"/>
    <mergeCell ref="C27:D27"/>
    <mergeCell ref="C13:D13"/>
    <mergeCell ref="C14:D14"/>
    <mergeCell ref="C16:D16"/>
    <mergeCell ref="C19:D19"/>
    <mergeCell ref="C20:D20"/>
    <mergeCell ref="C23:D23"/>
    <mergeCell ref="C24:D24"/>
    <mergeCell ref="C15:D15"/>
    <mergeCell ref="C25:D25"/>
    <mergeCell ref="C28:D28"/>
    <mergeCell ref="C29:D29"/>
    <mergeCell ref="C30:D30"/>
    <mergeCell ref="A1:E1"/>
    <mergeCell ref="A3:D3"/>
    <mergeCell ref="C17:D1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'Reference Sheet'!$A$6:$A$10</xm:f>
          </x14:formula1>
          <xm:sqref>B7</xm:sqref>
        </x14:dataValidation>
        <x14:dataValidation type="list" allowBlank="1" showInputMessage="1" showErrorMessage="1" xr:uid="{00000000-0002-0000-0000-000001000000}">
          <x14:formula1>
            <xm:f>'Reference Sheet'!$A$15:$A$17</xm:f>
          </x14:formula1>
          <xm:sqref>C10:D10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J24"/>
  <sheetViews>
    <sheetView zoomScale="80" zoomScaleNormal="80" workbookViewId="0">
      <selection activeCell="C8" sqref="C8"/>
    </sheetView>
  </sheetViews>
  <sheetFormatPr defaultColWidth="9.1796875" defaultRowHeight="14.5" x14ac:dyDescent="0.35"/>
  <cols>
    <col min="1" max="1" width="21.26953125" customWidth="1"/>
    <col min="2" max="2" width="18.54296875" customWidth="1"/>
    <col min="3" max="3" width="31.26953125" bestFit="1" customWidth="1"/>
    <col min="4" max="4" width="48.81640625" style="36" customWidth="1"/>
    <col min="5" max="5" width="43.1796875" bestFit="1" customWidth="1"/>
    <col min="6" max="6" width="42.26953125" bestFit="1" customWidth="1"/>
    <col min="7" max="7" width="62.26953125" customWidth="1"/>
    <col min="8" max="10" width="0" hidden="1" customWidth="1"/>
  </cols>
  <sheetData>
    <row r="1" spans="1:9" x14ac:dyDescent="0.35">
      <c r="A1" s="75" t="s">
        <v>45</v>
      </c>
      <c r="B1" s="75"/>
      <c r="C1" s="75"/>
      <c r="D1" s="75"/>
      <c r="E1" s="75"/>
      <c r="F1" s="75"/>
    </row>
    <row r="2" spans="1:9" ht="36.75" customHeight="1" x14ac:dyDescent="0.35">
      <c r="A2" s="76" t="s">
        <v>259</v>
      </c>
      <c r="B2" s="76"/>
      <c r="C2" s="76"/>
      <c r="D2" s="76"/>
      <c r="E2" s="76"/>
      <c r="F2" s="76"/>
    </row>
    <row r="3" spans="1:9" ht="46.5" customHeight="1" x14ac:dyDescent="0.35">
      <c r="A3" s="82" t="s">
        <v>26</v>
      </c>
      <c r="B3" s="83"/>
      <c r="C3" s="83"/>
      <c r="D3" s="83"/>
      <c r="E3" s="83"/>
      <c r="F3" s="83"/>
    </row>
    <row r="4" spans="1:9" x14ac:dyDescent="0.35">
      <c r="A4" s="79" t="s">
        <v>3</v>
      </c>
      <c r="B4" s="79"/>
      <c r="C4" s="34" t="s">
        <v>62</v>
      </c>
      <c r="D4" s="34" t="s">
        <v>31</v>
      </c>
      <c r="E4" s="34" t="s">
        <v>32</v>
      </c>
      <c r="F4" s="34" t="s">
        <v>33</v>
      </c>
      <c r="G4" s="34" t="s">
        <v>41</v>
      </c>
    </row>
    <row r="5" spans="1:9" s="29" customFormat="1" ht="150" customHeight="1" x14ac:dyDescent="0.35">
      <c r="A5" s="80" t="s">
        <v>44</v>
      </c>
      <c r="B5" s="81"/>
      <c r="C5" s="1"/>
      <c r="D5" s="33" t="s">
        <v>232</v>
      </c>
      <c r="E5" s="33" t="s">
        <v>231</v>
      </c>
      <c r="F5" s="33" t="s">
        <v>230</v>
      </c>
      <c r="G5" s="26"/>
      <c r="H5" s="28" t="e">
        <f>VLOOKUP(C5,'Reference Sheet'!$A$2:$B$4,2)</f>
        <v>#N/A</v>
      </c>
      <c r="I5" s="28"/>
    </row>
    <row r="6" spans="1:9" s="29" customFormat="1" ht="178.5" customHeight="1" x14ac:dyDescent="0.35">
      <c r="A6" s="71" t="s">
        <v>233</v>
      </c>
      <c r="B6" s="72"/>
      <c r="C6" s="1"/>
      <c r="D6" s="33" t="s">
        <v>46</v>
      </c>
      <c r="E6" s="33" t="s">
        <v>47</v>
      </c>
      <c r="F6" s="33" t="s">
        <v>234</v>
      </c>
      <c r="G6" s="26"/>
      <c r="H6" s="28" t="e">
        <f>VLOOKUP(C6,'Reference Sheet'!$A$2:$B$4,2)</f>
        <v>#N/A</v>
      </c>
      <c r="I6" s="28"/>
    </row>
    <row r="7" spans="1:9" s="29" customFormat="1" ht="135" customHeight="1" x14ac:dyDescent="0.35">
      <c r="A7" s="71" t="s">
        <v>48</v>
      </c>
      <c r="B7" s="72"/>
      <c r="C7" s="1"/>
      <c r="D7" s="33" t="s">
        <v>235</v>
      </c>
      <c r="E7" s="33" t="s">
        <v>236</v>
      </c>
      <c r="F7" s="33" t="s">
        <v>237</v>
      </c>
      <c r="G7" s="26"/>
      <c r="H7" s="28" t="e">
        <f>VLOOKUP(C7,'Reference Sheet'!$A$2:$B$4,2)</f>
        <v>#N/A</v>
      </c>
      <c r="I7" s="28"/>
    </row>
    <row r="8" spans="1:9" s="30" customFormat="1" ht="225" customHeight="1" x14ac:dyDescent="0.35">
      <c r="A8" s="80" t="s">
        <v>238</v>
      </c>
      <c r="B8" s="81"/>
      <c r="C8" s="1"/>
      <c r="D8" s="33" t="s">
        <v>239</v>
      </c>
      <c r="E8" s="33" t="s">
        <v>49</v>
      </c>
      <c r="F8" s="33" t="s">
        <v>50</v>
      </c>
      <c r="G8" s="27"/>
      <c r="H8" s="30" t="e">
        <f>VLOOKUP(C8,'Reference Sheet'!$A$2:$B$4,2)</f>
        <v>#N/A</v>
      </c>
    </row>
    <row r="9" spans="1:9" s="30" customFormat="1" ht="20.25" customHeight="1" x14ac:dyDescent="0.35">
      <c r="A9"/>
      <c r="B9" s="74" t="s">
        <v>43</v>
      </c>
      <c r="C9" s="74"/>
      <c r="D9" s="74"/>
      <c r="E9" s="74"/>
    </row>
    <row r="10" spans="1:9" x14ac:dyDescent="0.35">
      <c r="A10" s="35"/>
      <c r="B10" s="68" t="s">
        <v>24</v>
      </c>
      <c r="C10" s="69"/>
      <c r="D10" s="69"/>
      <c r="E10" s="69"/>
      <c r="H10" t="b">
        <v>1</v>
      </c>
    </row>
    <row r="11" spans="1:9" ht="57" customHeight="1" x14ac:dyDescent="0.35">
      <c r="A11" s="35"/>
      <c r="B11" s="65" t="s">
        <v>39</v>
      </c>
      <c r="C11" s="66"/>
      <c r="D11" s="66" t="str">
        <f>IFERROR(H11,"")</f>
        <v/>
      </c>
      <c r="E11" s="66"/>
      <c r="H11" t="e">
        <f>SUM(H5:H8)</f>
        <v>#N/A</v>
      </c>
    </row>
    <row r="12" spans="1:9" s="29" customFormat="1" ht="85.5" customHeight="1" x14ac:dyDescent="0.35">
      <c r="A12" s="35"/>
      <c r="B12" s="65" t="s">
        <v>40</v>
      </c>
      <c r="C12" s="66"/>
      <c r="D12" s="67" t="str">
        <f>IFERROR(VLOOKUP(H12,'Reference Sheet'!$A$19:$B$21,2,FALSE),"")</f>
        <v/>
      </c>
      <c r="E12" s="67"/>
      <c r="H12" s="29" t="e">
        <f>SUM(J17:J31)</f>
        <v>#N/A</v>
      </c>
    </row>
    <row r="13" spans="1:9" x14ac:dyDescent="0.35">
      <c r="B13" s="68" t="s">
        <v>25</v>
      </c>
      <c r="C13" s="69"/>
      <c r="D13" s="69"/>
      <c r="E13" s="69"/>
    </row>
    <row r="14" spans="1:9" x14ac:dyDescent="0.35">
      <c r="B14" s="70"/>
      <c r="C14" s="70"/>
      <c r="D14" s="70"/>
      <c r="E14" s="70"/>
    </row>
    <row r="15" spans="1:9" x14ac:dyDescent="0.35">
      <c r="B15" s="70"/>
      <c r="C15" s="70"/>
      <c r="D15" s="70"/>
      <c r="E15" s="70"/>
    </row>
    <row r="16" spans="1:9" x14ac:dyDescent="0.35">
      <c r="A16" s="28"/>
      <c r="B16" s="70"/>
      <c r="C16" s="70"/>
      <c r="D16" s="70"/>
      <c r="E16" s="70"/>
    </row>
    <row r="17" spans="1:10" x14ac:dyDescent="0.35">
      <c r="B17" s="70"/>
      <c r="C17" s="70"/>
      <c r="D17" s="70"/>
      <c r="E17" s="70"/>
      <c r="H17" s="31">
        <v>8</v>
      </c>
      <c r="I17" s="31">
        <v>2</v>
      </c>
      <c r="J17" t="e">
        <f t="shared" ref="J17:J24" si="0">IF(AND(H$10=TRUE,$H$11=H17),I17,0)</f>
        <v>#N/A</v>
      </c>
    </row>
    <row r="18" spans="1:10" s="29" customFormat="1" x14ac:dyDescent="0.35">
      <c r="A18"/>
      <c r="B18"/>
      <c r="C18"/>
      <c r="D18" s="36"/>
      <c r="E18"/>
      <c r="H18" s="32">
        <v>7</v>
      </c>
      <c r="I18" s="32">
        <v>2</v>
      </c>
      <c r="J18" s="29" t="e">
        <f t="shared" si="0"/>
        <v>#N/A</v>
      </c>
    </row>
    <row r="19" spans="1:10" x14ac:dyDescent="0.35">
      <c r="H19" s="31">
        <v>6</v>
      </c>
      <c r="I19" s="31">
        <v>1</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0</v>
      </c>
      <c r="J22" t="e">
        <f t="shared" si="0"/>
        <v>#N/A</v>
      </c>
    </row>
    <row r="23" spans="1:10" x14ac:dyDescent="0.35">
      <c r="H23" s="31">
        <v>2</v>
      </c>
      <c r="I23" s="31">
        <v>0</v>
      </c>
      <c r="J23" t="e">
        <f t="shared" si="0"/>
        <v>#N/A</v>
      </c>
    </row>
    <row r="24" spans="1:10" x14ac:dyDescent="0.35">
      <c r="H24" s="31">
        <v>1</v>
      </c>
      <c r="I24" s="31">
        <v>0</v>
      </c>
      <c r="J24" t="e">
        <f t="shared" si="0"/>
        <v>#N/A</v>
      </c>
    </row>
  </sheetData>
  <sheetProtection sheet="1" selectLockedCell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'Reference Sheet'!$A$1:$A$4</xm:f>
          </x14:formula1>
          <xm:sqref>C5:C8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J24"/>
  <sheetViews>
    <sheetView topLeftCell="A2" zoomScale="80" zoomScaleNormal="80" workbookViewId="0">
      <selection activeCell="B14" sqref="B14:E17"/>
    </sheetView>
  </sheetViews>
  <sheetFormatPr defaultColWidth="9.1796875" defaultRowHeight="14.5" x14ac:dyDescent="0.35"/>
  <cols>
    <col min="1" max="1" width="21.26953125" customWidth="1"/>
    <col min="2" max="2" width="18.54296875" customWidth="1"/>
    <col min="3" max="3" width="31.26953125" bestFit="1" customWidth="1"/>
    <col min="4" max="4" width="48.81640625" style="36" customWidth="1"/>
    <col min="5" max="5" width="43.1796875" bestFit="1" customWidth="1"/>
    <col min="6" max="6" width="42.26953125" bestFit="1" customWidth="1"/>
    <col min="7" max="7" width="75.453125" customWidth="1"/>
    <col min="8" max="9" width="0" hidden="1" customWidth="1"/>
    <col min="10" max="10" width="45.54296875" hidden="1" customWidth="1"/>
  </cols>
  <sheetData>
    <row r="1" spans="1:9" x14ac:dyDescent="0.35">
      <c r="A1" s="75" t="s">
        <v>19</v>
      </c>
      <c r="B1" s="75"/>
      <c r="C1" s="75"/>
      <c r="D1" s="75"/>
      <c r="E1" s="75"/>
      <c r="F1" s="75"/>
    </row>
    <row r="2" spans="1:9" ht="36.75" customHeight="1" x14ac:dyDescent="0.35">
      <c r="A2" s="76" t="s">
        <v>42</v>
      </c>
      <c r="B2" s="76"/>
      <c r="C2" s="76"/>
      <c r="D2" s="76"/>
      <c r="E2" s="76"/>
      <c r="F2" s="76"/>
    </row>
    <row r="3" spans="1:9" ht="70.5" customHeight="1" x14ac:dyDescent="0.35">
      <c r="A3" s="82" t="s">
        <v>91</v>
      </c>
      <c r="B3" s="83"/>
      <c r="C3" s="83"/>
      <c r="D3" s="83"/>
      <c r="E3" s="83"/>
      <c r="F3" s="83"/>
    </row>
    <row r="4" spans="1:9" x14ac:dyDescent="0.35">
      <c r="A4" s="79" t="s">
        <v>3</v>
      </c>
      <c r="B4" s="79"/>
      <c r="C4" s="34" t="s">
        <v>62</v>
      </c>
      <c r="D4" s="34" t="s">
        <v>31</v>
      </c>
      <c r="E4" s="34" t="s">
        <v>32</v>
      </c>
      <c r="F4" s="34" t="s">
        <v>33</v>
      </c>
      <c r="G4" s="34" t="s">
        <v>41</v>
      </c>
    </row>
    <row r="5" spans="1:9" s="29" customFormat="1" ht="150" customHeight="1" x14ac:dyDescent="0.35">
      <c r="A5" s="80" t="s">
        <v>240</v>
      </c>
      <c r="B5" s="81"/>
      <c r="C5" s="1"/>
      <c r="D5" s="33" t="s">
        <v>241</v>
      </c>
      <c r="E5" s="33" t="s">
        <v>242</v>
      </c>
      <c r="F5" s="33" t="s">
        <v>243</v>
      </c>
      <c r="G5" s="26"/>
      <c r="H5" s="28" t="e">
        <f>VLOOKUP(C5,'Reference Sheet'!$A$2:$B$4,2)</f>
        <v>#N/A</v>
      </c>
      <c r="I5" s="28"/>
    </row>
    <row r="6" spans="1:9" s="29" customFormat="1" ht="159.5" x14ac:dyDescent="0.35">
      <c r="A6" s="71" t="s">
        <v>244</v>
      </c>
      <c r="B6" s="72"/>
      <c r="C6" s="1"/>
      <c r="D6" s="33" t="s">
        <v>83</v>
      </c>
      <c r="E6" s="33" t="s">
        <v>84</v>
      </c>
      <c r="F6" s="33" t="s">
        <v>245</v>
      </c>
      <c r="G6" s="26"/>
      <c r="H6" s="28" t="e">
        <f>VLOOKUP(C6,'Reference Sheet'!$A$2:$B$4,2)</f>
        <v>#N/A</v>
      </c>
      <c r="I6" s="28"/>
    </row>
    <row r="7" spans="1:9" s="29" customFormat="1" ht="187.5" customHeight="1" x14ac:dyDescent="0.35">
      <c r="A7" s="71" t="s">
        <v>90</v>
      </c>
      <c r="B7" s="72"/>
      <c r="C7" s="1"/>
      <c r="D7" s="33" t="s">
        <v>85</v>
      </c>
      <c r="E7" s="33" t="s">
        <v>86</v>
      </c>
      <c r="F7" s="33" t="s">
        <v>246</v>
      </c>
      <c r="G7" s="26"/>
      <c r="H7" s="28" t="e">
        <f>VLOOKUP(C7,'Reference Sheet'!$A$2:$B$4,2)</f>
        <v>#N/A</v>
      </c>
      <c r="I7" s="28"/>
    </row>
    <row r="8" spans="1:9" s="30" customFormat="1" ht="225" customHeight="1" x14ac:dyDescent="0.35">
      <c r="A8" s="80" t="s">
        <v>89</v>
      </c>
      <c r="B8" s="81"/>
      <c r="C8" s="1"/>
      <c r="D8" s="33" t="s">
        <v>87</v>
      </c>
      <c r="E8" s="33" t="s">
        <v>88</v>
      </c>
      <c r="F8" s="33" t="s">
        <v>247</v>
      </c>
      <c r="G8" s="27"/>
      <c r="H8" s="30" t="e">
        <f>VLOOKUP(C8,'Reference Sheet'!$A$2:$B$4,2)</f>
        <v>#N/A</v>
      </c>
    </row>
    <row r="9" spans="1:9" s="30" customFormat="1" ht="20.25" customHeight="1" x14ac:dyDescent="0.35">
      <c r="A9"/>
      <c r="B9" s="74" t="s">
        <v>43</v>
      </c>
      <c r="C9" s="74"/>
      <c r="D9" s="74"/>
      <c r="E9" s="74"/>
    </row>
    <row r="10" spans="1:9" x14ac:dyDescent="0.35">
      <c r="A10" s="35"/>
      <c r="B10" s="68" t="s">
        <v>279</v>
      </c>
      <c r="C10" s="69"/>
      <c r="D10" s="69"/>
      <c r="E10" s="69"/>
      <c r="H10" t="b">
        <v>1</v>
      </c>
    </row>
    <row r="11" spans="1:9" ht="57" customHeight="1" x14ac:dyDescent="0.35">
      <c r="A11" s="35"/>
      <c r="B11" s="65" t="s">
        <v>39</v>
      </c>
      <c r="C11" s="66"/>
      <c r="D11" s="66" t="str">
        <f>IFERROR(H11,"")</f>
        <v/>
      </c>
      <c r="E11" s="66"/>
      <c r="H11" t="e">
        <f>SUM(H5:H8)</f>
        <v>#N/A</v>
      </c>
    </row>
    <row r="12" spans="1:9" s="29" customFormat="1" ht="85.5" customHeight="1" x14ac:dyDescent="0.35">
      <c r="A12" s="35"/>
      <c r="B12" s="65" t="s">
        <v>40</v>
      </c>
      <c r="C12" s="66"/>
      <c r="D12" s="67" t="str">
        <f>IFERROR(VLOOKUP(H12,'Reference Sheet'!$A$19:$B$21,2,FALSE),"")</f>
        <v/>
      </c>
      <c r="E12" s="67"/>
      <c r="H12" s="29" t="e">
        <f>SUM(J17:J31)</f>
        <v>#N/A</v>
      </c>
    </row>
    <row r="13" spans="1:9" x14ac:dyDescent="0.35">
      <c r="B13" s="68" t="s">
        <v>280</v>
      </c>
      <c r="C13" s="69"/>
      <c r="D13" s="69"/>
      <c r="E13" s="69"/>
    </row>
    <row r="14" spans="1:9" x14ac:dyDescent="0.35">
      <c r="B14" s="70"/>
      <c r="C14" s="70"/>
      <c r="D14" s="70"/>
      <c r="E14" s="70"/>
    </row>
    <row r="15" spans="1:9" x14ac:dyDescent="0.35">
      <c r="B15" s="70"/>
      <c r="C15" s="70"/>
      <c r="D15" s="70"/>
      <c r="E15" s="70"/>
    </row>
    <row r="16" spans="1:9" x14ac:dyDescent="0.35">
      <c r="A16" s="28"/>
      <c r="B16" s="70"/>
      <c r="C16" s="70"/>
      <c r="D16" s="70"/>
      <c r="E16" s="70"/>
    </row>
    <row r="17" spans="1:10" x14ac:dyDescent="0.35">
      <c r="B17" s="70"/>
      <c r="C17" s="70"/>
      <c r="D17" s="70"/>
      <c r="E17" s="70"/>
      <c r="H17" s="31">
        <v>8</v>
      </c>
      <c r="I17" s="31">
        <v>2</v>
      </c>
      <c r="J17" t="e">
        <f t="shared" ref="J17:J24" si="0">IF(AND(H$10=TRUE,$H$11=H17),I17,0)</f>
        <v>#N/A</v>
      </c>
    </row>
    <row r="18" spans="1:10" s="29" customFormat="1" x14ac:dyDescent="0.35">
      <c r="A18"/>
      <c r="B18"/>
      <c r="C18"/>
      <c r="D18" s="36"/>
      <c r="E18"/>
      <c r="H18" s="32">
        <v>7</v>
      </c>
      <c r="I18" s="32">
        <v>2</v>
      </c>
      <c r="J18" s="29" t="e">
        <f t="shared" si="0"/>
        <v>#N/A</v>
      </c>
    </row>
    <row r="19" spans="1:10" x14ac:dyDescent="0.35">
      <c r="H19" s="31">
        <v>6</v>
      </c>
      <c r="I19" s="31">
        <v>1</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0</v>
      </c>
      <c r="J22" t="e">
        <f t="shared" si="0"/>
        <v>#N/A</v>
      </c>
    </row>
    <row r="23" spans="1:10" x14ac:dyDescent="0.35">
      <c r="H23" s="31">
        <v>2</v>
      </c>
      <c r="I23" s="31">
        <v>0</v>
      </c>
      <c r="J23" t="e">
        <f t="shared" si="0"/>
        <v>#N/A</v>
      </c>
    </row>
    <row r="24" spans="1:10" x14ac:dyDescent="0.35">
      <c r="H24" s="31">
        <v>1</v>
      </c>
      <c r="I24" s="31">
        <v>0</v>
      </c>
      <c r="J24" t="e">
        <f t="shared" si="0"/>
        <v>#N/A</v>
      </c>
    </row>
  </sheetData>
  <sheetProtection sheet="1" objects="1" scenarios="1" selectLockedCell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'Reference Sheet'!$A$1:$A$4</xm:f>
          </x14:formula1>
          <xm:sqref>C5:C8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J24"/>
  <sheetViews>
    <sheetView topLeftCell="C1" zoomScale="80" zoomScaleNormal="80" workbookViewId="0">
      <selection activeCell="G5" sqref="G5"/>
    </sheetView>
  </sheetViews>
  <sheetFormatPr defaultColWidth="9.1796875" defaultRowHeight="14.5" x14ac:dyDescent="0.35"/>
  <cols>
    <col min="1" max="1" width="21.26953125" customWidth="1"/>
    <col min="2" max="2" width="18.54296875" customWidth="1"/>
    <col min="3" max="3" width="31.26953125" bestFit="1" customWidth="1"/>
    <col min="4" max="4" width="48.81640625" style="36" customWidth="1"/>
    <col min="5" max="5" width="43.1796875" bestFit="1" customWidth="1"/>
    <col min="6" max="6" width="42.26953125" bestFit="1" customWidth="1"/>
    <col min="7" max="7" width="73.26953125" customWidth="1"/>
    <col min="8" max="10" width="0" hidden="1" customWidth="1"/>
  </cols>
  <sheetData>
    <row r="1" spans="1:9" x14ac:dyDescent="0.35">
      <c r="A1" s="75" t="s">
        <v>19</v>
      </c>
      <c r="B1" s="75"/>
      <c r="C1" s="75"/>
      <c r="D1" s="75"/>
      <c r="E1" s="75"/>
      <c r="F1" s="75"/>
    </row>
    <row r="2" spans="1:9" ht="36.75" customHeight="1" x14ac:dyDescent="0.35">
      <c r="A2" s="76" t="s">
        <v>27</v>
      </c>
      <c r="B2" s="76"/>
      <c r="C2" s="76"/>
      <c r="D2" s="76"/>
      <c r="E2" s="76"/>
      <c r="F2" s="76"/>
    </row>
    <row r="3" spans="1:9" ht="72.75" customHeight="1" x14ac:dyDescent="0.35">
      <c r="A3" s="82" t="s">
        <v>283</v>
      </c>
      <c r="B3" s="83"/>
      <c r="C3" s="83"/>
      <c r="D3" s="83"/>
      <c r="E3" s="83"/>
      <c r="F3" s="83"/>
    </row>
    <row r="4" spans="1:9" x14ac:dyDescent="0.35">
      <c r="A4" s="79" t="s">
        <v>3</v>
      </c>
      <c r="B4" s="79"/>
      <c r="C4" s="34" t="s">
        <v>62</v>
      </c>
      <c r="D4" s="34" t="s">
        <v>31</v>
      </c>
      <c r="E4" s="34" t="s">
        <v>32</v>
      </c>
      <c r="F4" s="34" t="s">
        <v>33</v>
      </c>
      <c r="G4" s="34" t="s">
        <v>41</v>
      </c>
    </row>
    <row r="5" spans="1:9" s="29" customFormat="1" ht="201.75" customHeight="1" x14ac:dyDescent="0.35">
      <c r="A5" s="80" t="s">
        <v>281</v>
      </c>
      <c r="B5" s="81"/>
      <c r="C5" s="1"/>
      <c r="D5" s="33" t="s">
        <v>248</v>
      </c>
      <c r="E5" s="33" t="s">
        <v>249</v>
      </c>
      <c r="F5" s="33" t="s">
        <v>250</v>
      </c>
      <c r="G5" s="26"/>
      <c r="H5" s="28" t="e">
        <f>VLOOKUP(C5,'Reference Sheet'!$A$2:$B$4,2)</f>
        <v>#N/A</v>
      </c>
      <c r="I5" s="28"/>
    </row>
    <row r="6" spans="1:9" s="29" customFormat="1" ht="165" customHeight="1" x14ac:dyDescent="0.35">
      <c r="A6" s="71" t="s">
        <v>92</v>
      </c>
      <c r="B6" s="72"/>
      <c r="C6" s="1"/>
      <c r="D6" s="33" t="s">
        <v>93</v>
      </c>
      <c r="E6" s="33" t="s">
        <v>94</v>
      </c>
      <c r="F6" s="33" t="s">
        <v>251</v>
      </c>
      <c r="G6" s="26"/>
      <c r="H6" s="28" t="e">
        <f>VLOOKUP(C6,'Reference Sheet'!$A$2:$B$4,2)</f>
        <v>#N/A</v>
      </c>
      <c r="I6" s="28"/>
    </row>
    <row r="7" spans="1:9" s="29" customFormat="1" ht="135" customHeight="1" x14ac:dyDescent="0.35">
      <c r="A7" s="71" t="s">
        <v>252</v>
      </c>
      <c r="B7" s="72"/>
      <c r="C7" s="1"/>
      <c r="D7" s="33" t="s">
        <v>253</v>
      </c>
      <c r="E7" s="33" t="s">
        <v>254</v>
      </c>
      <c r="F7" s="33" t="s">
        <v>255</v>
      </c>
      <c r="G7" s="26"/>
      <c r="H7" s="28" t="e">
        <f>VLOOKUP(C7,'Reference Sheet'!$A$2:$B$4,2)</f>
        <v>#N/A</v>
      </c>
      <c r="I7" s="28"/>
    </row>
    <row r="8" spans="1:9" s="30" customFormat="1" ht="225" customHeight="1" x14ac:dyDescent="0.35">
      <c r="A8" s="80" t="s">
        <v>63</v>
      </c>
      <c r="B8" s="81"/>
      <c r="C8" s="1"/>
      <c r="D8" s="33" t="s">
        <v>95</v>
      </c>
      <c r="E8" s="33" t="s">
        <v>96</v>
      </c>
      <c r="F8" s="33" t="s">
        <v>256</v>
      </c>
      <c r="G8" s="27"/>
      <c r="H8" s="30" t="e">
        <f>VLOOKUP(C8,'Reference Sheet'!$A$2:$B$4,2)</f>
        <v>#N/A</v>
      </c>
    </row>
    <row r="9" spans="1:9" s="30" customFormat="1" ht="20.25" customHeight="1" x14ac:dyDescent="0.35">
      <c r="A9"/>
      <c r="B9" s="74" t="s">
        <v>43</v>
      </c>
      <c r="C9" s="74"/>
      <c r="D9" s="74"/>
      <c r="E9" s="74"/>
    </row>
    <row r="10" spans="1:9" x14ac:dyDescent="0.35">
      <c r="A10" s="35"/>
      <c r="B10" s="68" t="s">
        <v>37</v>
      </c>
      <c r="C10" s="69"/>
      <c r="D10" s="69"/>
      <c r="E10" s="69"/>
      <c r="H10" t="b">
        <v>1</v>
      </c>
    </row>
    <row r="11" spans="1:9" ht="57" customHeight="1" x14ac:dyDescent="0.35">
      <c r="A11" s="35"/>
      <c r="B11" s="65" t="s">
        <v>39</v>
      </c>
      <c r="C11" s="66"/>
      <c r="D11" s="66" t="str">
        <f>IFERROR(H11,"")</f>
        <v/>
      </c>
      <c r="E11" s="66"/>
      <c r="H11" t="e">
        <f>SUM(H5:H8)</f>
        <v>#N/A</v>
      </c>
    </row>
    <row r="12" spans="1:9" s="29" customFormat="1" ht="85.5" customHeight="1" x14ac:dyDescent="0.35">
      <c r="A12" s="35"/>
      <c r="B12" s="65" t="s">
        <v>40</v>
      </c>
      <c r="C12" s="66"/>
      <c r="D12" s="67" t="str">
        <f>IFERROR(VLOOKUP(H12,'Reference Sheet'!$A$19:$B$21,2,FALSE),"")</f>
        <v/>
      </c>
      <c r="E12" s="67"/>
      <c r="H12" s="29" t="e">
        <f>SUM(J17:J31)</f>
        <v>#N/A</v>
      </c>
    </row>
    <row r="13" spans="1:9" x14ac:dyDescent="0.35">
      <c r="B13" s="68" t="s">
        <v>38</v>
      </c>
      <c r="C13" s="69"/>
      <c r="D13" s="69"/>
      <c r="E13" s="69"/>
    </row>
    <row r="14" spans="1:9" x14ac:dyDescent="0.35">
      <c r="B14" s="70"/>
      <c r="C14" s="70"/>
      <c r="D14" s="70"/>
      <c r="E14" s="70"/>
    </row>
    <row r="15" spans="1:9" x14ac:dyDescent="0.35">
      <c r="B15" s="70"/>
      <c r="C15" s="70"/>
      <c r="D15" s="70"/>
      <c r="E15" s="70"/>
    </row>
    <row r="16" spans="1:9" x14ac:dyDescent="0.35">
      <c r="A16" s="28"/>
      <c r="B16" s="70"/>
      <c r="C16" s="70"/>
      <c r="D16" s="70"/>
      <c r="E16" s="70"/>
    </row>
    <row r="17" spans="1:10" x14ac:dyDescent="0.35">
      <c r="B17" s="70"/>
      <c r="C17" s="70"/>
      <c r="D17" s="70"/>
      <c r="E17" s="70"/>
      <c r="H17" s="31">
        <v>8</v>
      </c>
      <c r="I17" s="31">
        <v>2</v>
      </c>
      <c r="J17" t="e">
        <f t="shared" ref="J17:J24" si="0">IF(AND(H$10=TRUE,$H$11=H17),I17,0)</f>
        <v>#N/A</v>
      </c>
    </row>
    <row r="18" spans="1:10" s="29" customFormat="1" x14ac:dyDescent="0.35">
      <c r="A18"/>
      <c r="B18"/>
      <c r="C18"/>
      <c r="D18" s="36"/>
      <c r="E18"/>
      <c r="H18" s="32">
        <v>7</v>
      </c>
      <c r="I18" s="32">
        <v>2</v>
      </c>
      <c r="J18" s="29" t="e">
        <f t="shared" si="0"/>
        <v>#N/A</v>
      </c>
    </row>
    <row r="19" spans="1:10" x14ac:dyDescent="0.35">
      <c r="H19" s="31">
        <v>6</v>
      </c>
      <c r="I19" s="31">
        <v>1</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0</v>
      </c>
      <c r="J22" t="e">
        <f t="shared" si="0"/>
        <v>#N/A</v>
      </c>
    </row>
    <row r="23" spans="1:10" x14ac:dyDescent="0.35">
      <c r="H23" s="31">
        <v>2</v>
      </c>
      <c r="I23" s="31">
        <v>0</v>
      </c>
      <c r="J23" t="e">
        <f t="shared" si="0"/>
        <v>#N/A</v>
      </c>
    </row>
    <row r="24" spans="1:10" x14ac:dyDescent="0.35">
      <c r="H24" s="31">
        <v>1</v>
      </c>
      <c r="I24" s="31">
        <v>0</v>
      </c>
      <c r="J24" t="e">
        <f t="shared" si="0"/>
        <v>#N/A</v>
      </c>
    </row>
  </sheetData>
  <sheetProtection sheet="1" objects="1" scenarios="1" selectLockedCell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'Reference Sheet'!$A$1:$A$4</xm:f>
          </x14:formula1>
          <xm:sqref>C5:C8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J24"/>
  <sheetViews>
    <sheetView topLeftCell="A3" zoomScale="80" zoomScaleNormal="80" workbookViewId="0">
      <selection activeCell="C8" sqref="C8"/>
    </sheetView>
  </sheetViews>
  <sheetFormatPr defaultColWidth="9.1796875" defaultRowHeight="14.5" x14ac:dyDescent="0.35"/>
  <cols>
    <col min="1" max="1" width="21.26953125" customWidth="1"/>
    <col min="2" max="2" width="18.54296875" customWidth="1"/>
    <col min="3" max="3" width="31.26953125" bestFit="1" customWidth="1"/>
    <col min="4" max="4" width="48.81640625" style="36" customWidth="1"/>
    <col min="5" max="5" width="43.1796875" bestFit="1" customWidth="1"/>
    <col min="6" max="6" width="42.26953125" bestFit="1" customWidth="1"/>
    <col min="7" max="7" width="72.26953125" customWidth="1"/>
    <col min="8" max="8" width="6" hidden="1" customWidth="1"/>
    <col min="9" max="9" width="2.26953125" hidden="1" customWidth="1"/>
    <col min="10" max="10" width="5.81640625" hidden="1" customWidth="1"/>
  </cols>
  <sheetData>
    <row r="1" spans="1:9" ht="15" customHeight="1" x14ac:dyDescent="0.35">
      <c r="A1" s="75" t="s">
        <v>19</v>
      </c>
      <c r="B1" s="75"/>
      <c r="C1" s="75"/>
      <c r="D1" s="75"/>
      <c r="E1" s="75"/>
      <c r="F1" s="75"/>
    </row>
    <row r="2" spans="1:9" ht="36.75" customHeight="1" x14ac:dyDescent="0.35">
      <c r="A2" s="76" t="s">
        <v>28</v>
      </c>
      <c r="B2" s="76"/>
      <c r="C2" s="76"/>
      <c r="D2" s="76"/>
      <c r="E2" s="76"/>
      <c r="F2" s="76"/>
    </row>
    <row r="3" spans="1:9" ht="46.5" customHeight="1" x14ac:dyDescent="0.35">
      <c r="A3" s="82" t="s">
        <v>97</v>
      </c>
      <c r="B3" s="83"/>
      <c r="C3" s="83"/>
      <c r="D3" s="83"/>
      <c r="E3" s="83"/>
      <c r="F3" s="83"/>
    </row>
    <row r="4" spans="1:9" x14ac:dyDescent="0.35">
      <c r="A4" s="79" t="s">
        <v>3</v>
      </c>
      <c r="B4" s="79"/>
      <c r="C4" s="34" t="s">
        <v>62</v>
      </c>
      <c r="D4" s="34" t="s">
        <v>31</v>
      </c>
      <c r="E4" s="34" t="s">
        <v>32</v>
      </c>
      <c r="F4" s="34" t="s">
        <v>33</v>
      </c>
      <c r="G4" s="34" t="s">
        <v>41</v>
      </c>
    </row>
    <row r="5" spans="1:9" s="29" customFormat="1" ht="166" customHeight="1" x14ac:dyDescent="0.35">
      <c r="A5" s="80" t="s">
        <v>257</v>
      </c>
      <c r="B5" s="81"/>
      <c r="C5" s="1"/>
      <c r="D5" s="33" t="s">
        <v>99</v>
      </c>
      <c r="E5" s="33" t="s">
        <v>100</v>
      </c>
      <c r="F5" s="33" t="s">
        <v>258</v>
      </c>
      <c r="G5" s="26"/>
      <c r="H5" s="28" t="e">
        <f>VLOOKUP(C5,'Reference Sheet'!$A$2:$B$4,2)</f>
        <v>#N/A</v>
      </c>
      <c r="I5" s="28"/>
    </row>
    <row r="6" spans="1:9" s="29" customFormat="1" ht="165" customHeight="1" x14ac:dyDescent="0.35">
      <c r="A6" s="71" t="s">
        <v>35</v>
      </c>
      <c r="B6" s="72"/>
      <c r="C6" s="1"/>
      <c r="D6" s="33" t="s">
        <v>261</v>
      </c>
      <c r="E6" s="33" t="s">
        <v>260</v>
      </c>
      <c r="F6" s="33" t="s">
        <v>262</v>
      </c>
      <c r="G6" s="26"/>
      <c r="H6" s="28" t="e">
        <f>VLOOKUP(C6,'Reference Sheet'!$A$2:$B$4,2)</f>
        <v>#N/A</v>
      </c>
      <c r="I6" s="28"/>
    </row>
    <row r="7" spans="1:9" s="29" customFormat="1" ht="159.5" x14ac:dyDescent="0.35">
      <c r="A7" s="71" t="s">
        <v>36</v>
      </c>
      <c r="B7" s="72"/>
      <c r="C7" s="1"/>
      <c r="D7" s="33" t="s">
        <v>101</v>
      </c>
      <c r="E7" s="33" t="s">
        <v>102</v>
      </c>
      <c r="F7" s="33" t="s">
        <v>264</v>
      </c>
      <c r="G7" s="26"/>
      <c r="H7" s="28" t="e">
        <f>VLOOKUP(C7,'Reference Sheet'!$A$2:$B$4,2)</f>
        <v>#N/A</v>
      </c>
      <c r="I7" s="28"/>
    </row>
    <row r="8" spans="1:9" s="30" customFormat="1" ht="225" customHeight="1" x14ac:dyDescent="0.35">
      <c r="A8" s="80" t="s">
        <v>98</v>
      </c>
      <c r="B8" s="81"/>
      <c r="C8" s="1"/>
      <c r="D8" s="33" t="s">
        <v>103</v>
      </c>
      <c r="E8" s="33" t="s">
        <v>263</v>
      </c>
      <c r="F8" s="33" t="s">
        <v>265</v>
      </c>
      <c r="G8" s="27"/>
      <c r="H8" s="30" t="e">
        <f>VLOOKUP(C8,'Reference Sheet'!$A$2:$B$4,2)</f>
        <v>#N/A</v>
      </c>
    </row>
    <row r="9" spans="1:9" s="30" customFormat="1" ht="20.25" customHeight="1" x14ac:dyDescent="0.35">
      <c r="A9"/>
      <c r="B9" s="74" t="s">
        <v>43</v>
      </c>
      <c r="C9" s="74"/>
      <c r="D9" s="74"/>
      <c r="E9" s="74"/>
    </row>
    <row r="10" spans="1:9" x14ac:dyDescent="0.35">
      <c r="A10" s="35"/>
      <c r="B10" s="68" t="s">
        <v>29</v>
      </c>
      <c r="C10" s="69"/>
      <c r="D10" s="69"/>
      <c r="E10" s="69"/>
      <c r="H10" t="b">
        <v>1</v>
      </c>
    </row>
    <row r="11" spans="1:9" ht="57" customHeight="1" x14ac:dyDescent="0.35">
      <c r="A11" s="35"/>
      <c r="B11" s="65" t="s">
        <v>39</v>
      </c>
      <c r="C11" s="66"/>
      <c r="D11" s="66" t="str">
        <f>IFERROR(H11,"")</f>
        <v/>
      </c>
      <c r="E11" s="66"/>
      <c r="H11" t="e">
        <f>SUM(H5:H8)</f>
        <v>#N/A</v>
      </c>
    </row>
    <row r="12" spans="1:9" s="29" customFormat="1" ht="85.5" customHeight="1" x14ac:dyDescent="0.35">
      <c r="A12" s="35"/>
      <c r="B12" s="65" t="s">
        <v>40</v>
      </c>
      <c r="C12" s="66"/>
      <c r="D12" s="67" t="str">
        <f>IFERROR(VLOOKUP(H12,'Reference Sheet'!$A$19:$B$21,2,FALSE),"")</f>
        <v/>
      </c>
      <c r="E12" s="67"/>
      <c r="H12" s="29" t="e">
        <f>SUM(J17:J31)</f>
        <v>#N/A</v>
      </c>
    </row>
    <row r="13" spans="1:9" x14ac:dyDescent="0.35">
      <c r="B13" s="68" t="s">
        <v>30</v>
      </c>
      <c r="C13" s="69"/>
      <c r="D13" s="69"/>
      <c r="E13" s="69"/>
    </row>
    <row r="14" spans="1:9" x14ac:dyDescent="0.35">
      <c r="B14" s="70"/>
      <c r="C14" s="70"/>
      <c r="D14" s="70"/>
      <c r="E14" s="70"/>
    </row>
    <row r="15" spans="1:9" x14ac:dyDescent="0.35">
      <c r="B15" s="70"/>
      <c r="C15" s="70"/>
      <c r="D15" s="70"/>
      <c r="E15" s="70"/>
    </row>
    <row r="16" spans="1:9" x14ac:dyDescent="0.35">
      <c r="A16" s="28"/>
      <c r="B16" s="70"/>
      <c r="C16" s="70"/>
      <c r="D16" s="70"/>
      <c r="E16" s="70"/>
    </row>
    <row r="17" spans="1:10" x14ac:dyDescent="0.35">
      <c r="B17" s="70"/>
      <c r="C17" s="70"/>
      <c r="D17" s="70"/>
      <c r="E17" s="70"/>
      <c r="H17" s="31">
        <v>8</v>
      </c>
      <c r="I17" s="31">
        <v>2</v>
      </c>
      <c r="J17" t="e">
        <f t="shared" ref="J17:J24" si="0">IF(AND(H$10=TRUE,$H$11=H17),I17,0)</f>
        <v>#N/A</v>
      </c>
    </row>
    <row r="18" spans="1:10" s="29" customFormat="1" x14ac:dyDescent="0.35">
      <c r="A18"/>
      <c r="B18" s="84" t="s">
        <v>34</v>
      </c>
      <c r="C18" s="84"/>
      <c r="D18" s="84"/>
      <c r="E18" s="84"/>
      <c r="H18" s="32">
        <v>7</v>
      </c>
      <c r="I18" s="32">
        <v>2</v>
      </c>
      <c r="J18" s="29" t="e">
        <f t="shared" si="0"/>
        <v>#N/A</v>
      </c>
    </row>
    <row r="19" spans="1:10" x14ac:dyDescent="0.35">
      <c r="H19" s="31">
        <v>6</v>
      </c>
      <c r="I19" s="31">
        <v>1</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0</v>
      </c>
      <c r="J22" t="e">
        <f t="shared" si="0"/>
        <v>#N/A</v>
      </c>
    </row>
    <row r="23" spans="1:10" x14ac:dyDescent="0.35">
      <c r="H23" s="31">
        <v>2</v>
      </c>
      <c r="I23" s="31">
        <v>0</v>
      </c>
      <c r="J23" t="e">
        <f t="shared" si="0"/>
        <v>#N/A</v>
      </c>
    </row>
    <row r="24" spans="1:10" x14ac:dyDescent="0.35">
      <c r="H24" s="31">
        <v>1</v>
      </c>
      <c r="I24" s="31">
        <v>0</v>
      </c>
      <c r="J24" t="e">
        <f t="shared" si="0"/>
        <v>#N/A</v>
      </c>
    </row>
  </sheetData>
  <sheetProtection sheet="1" objects="1" scenarios="1" selectLockedCells="1"/>
  <mergeCells count="17">
    <mergeCell ref="A6:B6"/>
    <mergeCell ref="A1:F1"/>
    <mergeCell ref="A2:F2"/>
    <mergeCell ref="A3:F3"/>
    <mergeCell ref="A4:B4"/>
    <mergeCell ref="A5:B5"/>
    <mergeCell ref="A7:B7"/>
    <mergeCell ref="A8:B8"/>
    <mergeCell ref="B9:E9"/>
    <mergeCell ref="B10:E10"/>
    <mergeCell ref="B11:C11"/>
    <mergeCell ref="D11:E11"/>
    <mergeCell ref="B12:C12"/>
    <mergeCell ref="D12:E12"/>
    <mergeCell ref="B13:E13"/>
    <mergeCell ref="B14:E17"/>
    <mergeCell ref="B18:E1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'Reference Sheet'!$A$1:$A$4</xm:f>
          </x14:formula1>
          <xm:sqref>C5:C8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2:C21"/>
  <sheetViews>
    <sheetView workbookViewId="0">
      <selection activeCell="A4" sqref="A4:XFD4"/>
    </sheetView>
  </sheetViews>
  <sheetFormatPr defaultRowHeight="14.5" x14ac:dyDescent="0.35"/>
  <cols>
    <col min="1" max="1" width="30.81640625" bestFit="1" customWidth="1"/>
  </cols>
  <sheetData>
    <row r="2" spans="1:3" x14ac:dyDescent="0.35">
      <c r="A2" s="2" t="s">
        <v>66</v>
      </c>
      <c r="B2" s="2">
        <v>0</v>
      </c>
      <c r="C2" s="3"/>
    </row>
    <row r="3" spans="1:3" x14ac:dyDescent="0.35">
      <c r="A3" s="3" t="s">
        <v>65</v>
      </c>
      <c r="B3" s="2">
        <v>1</v>
      </c>
      <c r="C3" s="3"/>
    </row>
    <row r="4" spans="1:3" x14ac:dyDescent="0.35">
      <c r="A4" s="2" t="s">
        <v>64</v>
      </c>
      <c r="B4" s="2">
        <v>2</v>
      </c>
      <c r="C4" s="3"/>
    </row>
    <row r="5" spans="1:3" x14ac:dyDescent="0.35">
      <c r="A5" s="3"/>
      <c r="B5" s="3"/>
    </row>
    <row r="6" spans="1:3" x14ac:dyDescent="0.35">
      <c r="A6" s="24" t="s">
        <v>106</v>
      </c>
    </row>
    <row r="7" spans="1:3" x14ac:dyDescent="0.35">
      <c r="A7" s="24" t="s">
        <v>23</v>
      </c>
    </row>
    <row r="8" spans="1:3" x14ac:dyDescent="0.35">
      <c r="A8" s="24" t="s">
        <v>107</v>
      </c>
    </row>
    <row r="9" spans="1:3" x14ac:dyDescent="0.35">
      <c r="A9" s="24"/>
    </row>
    <row r="10" spans="1:3" x14ac:dyDescent="0.35">
      <c r="A10" s="24"/>
    </row>
    <row r="11" spans="1:3" x14ac:dyDescent="0.35">
      <c r="A11" s="24"/>
    </row>
    <row r="12" spans="1:3" x14ac:dyDescent="0.35">
      <c r="A12">
        <v>2</v>
      </c>
      <c r="B12" t="s">
        <v>68</v>
      </c>
    </row>
    <row r="13" spans="1:3" x14ac:dyDescent="0.35">
      <c r="A13">
        <v>1</v>
      </c>
      <c r="B13" t="s">
        <v>69</v>
      </c>
    </row>
    <row r="14" spans="1:3" x14ac:dyDescent="0.35">
      <c r="A14">
        <v>0</v>
      </c>
      <c r="B14" t="s">
        <v>70</v>
      </c>
    </row>
    <row r="16" spans="1:3" x14ac:dyDescent="0.35">
      <c r="A16" t="s">
        <v>67</v>
      </c>
    </row>
    <row r="17" spans="1:2" x14ac:dyDescent="0.35">
      <c r="A17" t="s">
        <v>4</v>
      </c>
    </row>
    <row r="19" spans="1:2" x14ac:dyDescent="0.35">
      <c r="A19">
        <v>2</v>
      </c>
      <c r="B19" s="2" t="s">
        <v>64</v>
      </c>
    </row>
    <row r="20" spans="1:2" x14ac:dyDescent="0.35">
      <c r="A20">
        <v>1</v>
      </c>
      <c r="B20" s="3" t="s">
        <v>65</v>
      </c>
    </row>
    <row r="21" spans="1:2" x14ac:dyDescent="0.35">
      <c r="A21">
        <v>0</v>
      </c>
      <c r="B21" s="2" t="s">
        <v>66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A3"/>
  <sheetViews>
    <sheetView workbookViewId="0">
      <selection activeCell="H24" sqref="H24"/>
    </sheetView>
  </sheetViews>
  <sheetFormatPr defaultRowHeight="14.5" x14ac:dyDescent="0.35"/>
  <sheetData>
    <row r="1" spans="1:1" x14ac:dyDescent="0.35">
      <c r="A1" t="s">
        <v>0</v>
      </c>
    </row>
    <row r="2" spans="1:1" x14ac:dyDescent="0.35">
      <c r="A2" t="s">
        <v>1</v>
      </c>
    </row>
    <row r="3" spans="1:1" x14ac:dyDescent="0.35">
      <c r="A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31"/>
  <sheetViews>
    <sheetView zoomScale="85" zoomScaleNormal="85" workbookViewId="0">
      <selection activeCell="G5" sqref="G5"/>
    </sheetView>
  </sheetViews>
  <sheetFormatPr defaultColWidth="9.1796875" defaultRowHeight="14.5" x14ac:dyDescent="0.35"/>
  <cols>
    <col min="1" max="1" width="21.26953125" customWidth="1"/>
    <col min="2" max="2" width="18.54296875" customWidth="1"/>
    <col min="3" max="3" width="27" bestFit="1" customWidth="1"/>
    <col min="4" max="4" width="48.81640625" style="36" customWidth="1"/>
    <col min="5" max="5" width="43.1796875" bestFit="1" customWidth="1"/>
    <col min="6" max="6" width="42.26953125" bestFit="1" customWidth="1"/>
    <col min="7" max="7" width="68.54296875" customWidth="1"/>
    <col min="8" max="8" width="8" hidden="1" customWidth="1"/>
    <col min="9" max="9" width="10.81640625" hidden="1" customWidth="1"/>
    <col min="10" max="10" width="10.08984375" hidden="1" customWidth="1"/>
  </cols>
  <sheetData>
    <row r="1" spans="1:9" x14ac:dyDescent="0.35">
      <c r="A1" s="75" t="s">
        <v>131</v>
      </c>
      <c r="B1" s="75"/>
      <c r="C1" s="75"/>
      <c r="D1" s="75"/>
      <c r="E1" s="75"/>
      <c r="F1" s="75"/>
    </row>
    <row r="2" spans="1:9" ht="36.75" customHeight="1" x14ac:dyDescent="0.35">
      <c r="A2" s="76" t="s">
        <v>113</v>
      </c>
      <c r="B2" s="76"/>
      <c r="C2" s="76"/>
      <c r="D2" s="76"/>
      <c r="E2" s="76"/>
      <c r="F2" s="76"/>
    </row>
    <row r="3" spans="1:9" ht="46.5" customHeight="1" x14ac:dyDescent="0.35">
      <c r="A3" s="77" t="s">
        <v>114</v>
      </c>
      <c r="B3" s="78"/>
      <c r="C3" s="78"/>
      <c r="D3" s="78"/>
      <c r="E3" s="78"/>
      <c r="F3" s="78"/>
    </row>
    <row r="4" spans="1:9" x14ac:dyDescent="0.35">
      <c r="A4" s="79" t="s">
        <v>3</v>
      </c>
      <c r="B4" s="79"/>
      <c r="C4" s="34" t="s">
        <v>62</v>
      </c>
      <c r="D4" s="34" t="s">
        <v>31</v>
      </c>
      <c r="E4" s="34" t="s">
        <v>32</v>
      </c>
      <c r="F4" s="34" t="s">
        <v>33</v>
      </c>
      <c r="G4" s="34" t="s">
        <v>41</v>
      </c>
    </row>
    <row r="5" spans="1:9" s="29" customFormat="1" ht="409.6" customHeight="1" x14ac:dyDescent="0.35">
      <c r="A5" s="80" t="s">
        <v>115</v>
      </c>
      <c r="B5" s="81"/>
      <c r="C5" s="1"/>
      <c r="D5" s="33" t="s">
        <v>116</v>
      </c>
      <c r="E5" s="33" t="s">
        <v>117</v>
      </c>
      <c r="F5" s="33" t="s">
        <v>266</v>
      </c>
      <c r="G5" s="26"/>
      <c r="H5" s="28" t="e">
        <f>VLOOKUP(C5,'Reference Sheet'!$A$2:$B$4,2)</f>
        <v>#N/A</v>
      </c>
      <c r="I5" s="28"/>
    </row>
    <row r="6" spans="1:9" s="29" customFormat="1" ht="237.5" customHeight="1" x14ac:dyDescent="0.35">
      <c r="A6" s="71" t="s">
        <v>118</v>
      </c>
      <c r="B6" s="72"/>
      <c r="C6" s="1"/>
      <c r="D6" s="33" t="s">
        <v>119</v>
      </c>
      <c r="E6" s="33" t="s">
        <v>120</v>
      </c>
      <c r="F6" s="33" t="s">
        <v>121</v>
      </c>
      <c r="G6" s="26"/>
      <c r="H6" s="28" t="e">
        <f>VLOOKUP(C6,'Reference Sheet'!$A$2:$B$4,2)</f>
        <v>#N/A</v>
      </c>
      <c r="I6" s="28"/>
    </row>
    <row r="7" spans="1:9" s="29" customFormat="1" ht="179" customHeight="1" x14ac:dyDescent="0.35">
      <c r="A7" s="71" t="s">
        <v>124</v>
      </c>
      <c r="B7" s="72"/>
      <c r="C7" s="1"/>
      <c r="D7" s="33" t="s">
        <v>125</v>
      </c>
      <c r="E7" s="33" t="s">
        <v>122</v>
      </c>
      <c r="F7" s="33" t="s">
        <v>123</v>
      </c>
      <c r="G7" s="26"/>
      <c r="H7" s="28" t="e">
        <f>VLOOKUP(C7,'Reference Sheet'!$A$2:$B$4,2)</f>
        <v>#N/A</v>
      </c>
      <c r="I7" s="28"/>
    </row>
    <row r="8" spans="1:9" s="29" customFormat="1" ht="116" x14ac:dyDescent="0.35">
      <c r="A8" s="71" t="s">
        <v>126</v>
      </c>
      <c r="B8" s="72"/>
      <c r="C8" s="1"/>
      <c r="D8" s="33" t="s">
        <v>127</v>
      </c>
      <c r="E8" s="33" t="s">
        <v>128</v>
      </c>
      <c r="F8" s="33" t="s">
        <v>267</v>
      </c>
      <c r="G8" s="26"/>
      <c r="H8" s="28" t="e">
        <f>VLOOKUP(C8,'Reference Sheet'!$A$2:$B$4,2)</f>
        <v>#N/A</v>
      </c>
      <c r="I8" s="28"/>
    </row>
    <row r="9" spans="1:9" s="29" customFormat="1" x14ac:dyDescent="0.35">
      <c r="A9" s="45"/>
      <c r="B9" s="46"/>
      <c r="C9" s="47"/>
      <c r="D9" s="48"/>
      <c r="E9" s="48"/>
      <c r="F9" s="49"/>
      <c r="G9" s="50"/>
      <c r="H9" s="28"/>
      <c r="I9" s="28"/>
    </row>
    <row r="10" spans="1:9" s="30" customFormat="1" ht="34.5" customHeight="1" x14ac:dyDescent="0.35">
      <c r="A10"/>
      <c r="B10" s="73" t="s">
        <v>129</v>
      </c>
      <c r="C10" s="74"/>
      <c r="D10" s="74"/>
      <c r="E10" s="74"/>
      <c r="H10" t="e">
        <f>IF(OR(H5=0, H6=0, H7=0, H8=0), FALSE, TRUE)</f>
        <v>#N/A</v>
      </c>
    </row>
    <row r="11" spans="1:9" x14ac:dyDescent="0.35">
      <c r="A11" s="35"/>
      <c r="B11" s="68" t="s">
        <v>275</v>
      </c>
      <c r="C11" s="69"/>
      <c r="D11" s="69"/>
      <c r="E11" s="69"/>
      <c r="H11" t="e">
        <f>SUM(H5:H8)</f>
        <v>#N/A</v>
      </c>
    </row>
    <row r="12" spans="1:9" ht="57" customHeight="1" x14ac:dyDescent="0.35">
      <c r="A12" s="35"/>
      <c r="B12" s="65" t="s">
        <v>39</v>
      </c>
      <c r="C12" s="66"/>
      <c r="D12" s="66" t="str">
        <f>IFERROR(H11,"")</f>
        <v/>
      </c>
      <c r="E12" s="66"/>
      <c r="H12" s="29" t="e">
        <f>SUM(J17:J31)</f>
        <v>#N/A</v>
      </c>
    </row>
    <row r="13" spans="1:9" s="29" customFormat="1" ht="85.5" customHeight="1" x14ac:dyDescent="0.35">
      <c r="A13" s="35"/>
      <c r="B13" s="65" t="s">
        <v>40</v>
      </c>
      <c r="C13" s="66"/>
      <c r="D13" s="67" t="str">
        <f>IFERROR(VLOOKUP(H12,'Reference Sheet'!$A$19:$B$21,2,FALSE),"")</f>
        <v/>
      </c>
      <c r="E13" s="67"/>
    </row>
    <row r="14" spans="1:9" x14ac:dyDescent="0.35">
      <c r="B14" s="68" t="s">
        <v>276</v>
      </c>
      <c r="C14" s="69"/>
      <c r="D14" s="69"/>
      <c r="E14" s="69"/>
    </row>
    <row r="15" spans="1:9" x14ac:dyDescent="0.35">
      <c r="B15" s="70"/>
      <c r="C15" s="70"/>
      <c r="D15" s="70"/>
      <c r="E15" s="70"/>
    </row>
    <row r="16" spans="1:9" x14ac:dyDescent="0.35">
      <c r="B16" s="70"/>
      <c r="C16" s="70"/>
      <c r="D16" s="70"/>
      <c r="E16" s="70"/>
    </row>
    <row r="17" spans="1:10" x14ac:dyDescent="0.35">
      <c r="A17" s="28"/>
      <c r="B17" s="70"/>
      <c r="C17" s="70"/>
      <c r="D17" s="70"/>
      <c r="E17" s="70"/>
      <c r="H17" s="31">
        <v>8</v>
      </c>
      <c r="I17" s="31">
        <v>2</v>
      </c>
      <c r="J17" t="e">
        <f>IF(AND(H$10=TRUE,$H$11=H17),I17,0)</f>
        <v>#N/A</v>
      </c>
    </row>
    <row r="18" spans="1:10" ht="53.25" customHeight="1" x14ac:dyDescent="0.35">
      <c r="B18" s="70"/>
      <c r="C18" s="70"/>
      <c r="D18" s="70"/>
      <c r="E18" s="70"/>
      <c r="H18" s="32">
        <v>7</v>
      </c>
      <c r="I18" s="32">
        <v>2</v>
      </c>
      <c r="J18" s="29" t="e">
        <f t="shared" ref="J18:J24" si="0">IF(AND(H$10=TRUE,$H$11=H18),I18,0)</f>
        <v>#N/A</v>
      </c>
    </row>
    <row r="19" spans="1:10" s="29" customFormat="1" x14ac:dyDescent="0.35">
      <c r="A19"/>
      <c r="B19"/>
      <c r="C19"/>
      <c r="D19" s="36"/>
      <c r="E19"/>
      <c r="H19" s="31">
        <v>6</v>
      </c>
      <c r="I19" s="31">
        <v>1</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0</v>
      </c>
      <c r="J22" t="e">
        <f t="shared" si="0"/>
        <v>#N/A</v>
      </c>
    </row>
    <row r="23" spans="1:10" x14ac:dyDescent="0.35">
      <c r="H23" s="31">
        <v>2</v>
      </c>
      <c r="I23" s="31">
        <v>0</v>
      </c>
      <c r="J23" t="e">
        <f t="shared" si="0"/>
        <v>#N/A</v>
      </c>
    </row>
    <row r="24" spans="1:10" ht="17.5" customHeight="1" x14ac:dyDescent="0.35">
      <c r="H24" s="31">
        <v>1</v>
      </c>
      <c r="I24" s="31">
        <v>0</v>
      </c>
      <c r="J24" t="e">
        <f t="shared" si="0"/>
        <v>#N/A</v>
      </c>
    </row>
    <row r="26" spans="1:10" x14ac:dyDescent="0.35">
      <c r="H26" s="37">
        <v>6</v>
      </c>
      <c r="I26" s="37">
        <v>0</v>
      </c>
      <c r="J26" t="e">
        <f t="shared" ref="J26:J31" si="1">IF(AND(H$10=FALSE,$H$11=H26),I26,0)</f>
        <v>#N/A</v>
      </c>
    </row>
    <row r="27" spans="1:10" x14ac:dyDescent="0.35">
      <c r="H27" s="37">
        <v>5</v>
      </c>
      <c r="I27" s="37">
        <v>0</v>
      </c>
      <c r="J27" t="e">
        <f t="shared" si="1"/>
        <v>#N/A</v>
      </c>
    </row>
    <row r="28" spans="1:10" x14ac:dyDescent="0.35">
      <c r="H28" s="37">
        <v>4</v>
      </c>
      <c r="I28" s="37">
        <v>0</v>
      </c>
      <c r="J28" t="e">
        <f t="shared" si="1"/>
        <v>#N/A</v>
      </c>
    </row>
    <row r="29" spans="1:10" x14ac:dyDescent="0.35">
      <c r="H29" s="37">
        <v>3</v>
      </c>
      <c r="I29" s="37">
        <v>0</v>
      </c>
      <c r="J29" t="e">
        <f t="shared" si="1"/>
        <v>#N/A</v>
      </c>
    </row>
    <row r="30" spans="1:10" x14ac:dyDescent="0.35">
      <c r="H30" s="37">
        <v>2</v>
      </c>
      <c r="I30" s="37">
        <v>0</v>
      </c>
      <c r="J30" t="e">
        <f t="shared" si="1"/>
        <v>#N/A</v>
      </c>
    </row>
    <row r="31" spans="1:10" x14ac:dyDescent="0.35">
      <c r="H31" s="37">
        <v>1</v>
      </c>
      <c r="I31" s="37">
        <v>0</v>
      </c>
      <c r="J31" t="e">
        <f t="shared" si="1"/>
        <v>#N/A</v>
      </c>
    </row>
  </sheetData>
  <sheetProtection sheet="1" objects="1" scenarios="1" selectLockedCells="1"/>
  <mergeCells count="16">
    <mergeCell ref="A7:B7"/>
    <mergeCell ref="A6:B6"/>
    <mergeCell ref="A1:F1"/>
    <mergeCell ref="A2:F2"/>
    <mergeCell ref="A3:F3"/>
    <mergeCell ref="A4:B4"/>
    <mergeCell ref="A5:B5"/>
    <mergeCell ref="B13:C13"/>
    <mergeCell ref="D13:E13"/>
    <mergeCell ref="B14:E14"/>
    <mergeCell ref="B15:E18"/>
    <mergeCell ref="A8:B8"/>
    <mergeCell ref="B10:E10"/>
    <mergeCell ref="B11:E11"/>
    <mergeCell ref="B12:C12"/>
    <mergeCell ref="D12:E1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'Reference Sheet'!$A$2:$A$4</xm:f>
          </x14:formula1>
          <xm:sqref>C9</xm:sqref>
        </x14:dataValidation>
        <x14:dataValidation type="list" allowBlank="1" showInputMessage="1" showErrorMessage="1" xr:uid="{7606CB65-41D6-4B8C-B1C0-79102FC9EAFC}">
          <x14:formula1>
            <xm:f>'Reference Sheet'!$A$1:$A$4</xm:f>
          </x14:formula1>
          <xm:sqref>C5:C8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CE491-26E6-4469-9AB0-4011FC76F37C}">
  <dimension ref="A1:J31"/>
  <sheetViews>
    <sheetView zoomScale="85" zoomScaleNormal="85" workbookViewId="0">
      <selection activeCell="G5" sqref="G5"/>
    </sheetView>
  </sheetViews>
  <sheetFormatPr defaultColWidth="9.1796875" defaultRowHeight="14.5" x14ac:dyDescent="0.35"/>
  <cols>
    <col min="1" max="1" width="21.26953125" customWidth="1"/>
    <col min="2" max="2" width="18.54296875" customWidth="1"/>
    <col min="3" max="3" width="27" bestFit="1" customWidth="1"/>
    <col min="4" max="4" width="48.81640625" style="36" customWidth="1"/>
    <col min="5" max="5" width="43.1796875" bestFit="1" customWidth="1"/>
    <col min="6" max="6" width="42.26953125" bestFit="1" customWidth="1"/>
    <col min="7" max="7" width="68.7265625" customWidth="1"/>
    <col min="8" max="8" width="4.90625" hidden="1" customWidth="1"/>
    <col min="9" max="9" width="8.984375E-2" customWidth="1"/>
    <col min="10" max="10" width="4.7265625" hidden="1" customWidth="1"/>
  </cols>
  <sheetData>
    <row r="1" spans="1:9" x14ac:dyDescent="0.35">
      <c r="A1" s="75" t="s">
        <v>131</v>
      </c>
      <c r="B1" s="75"/>
      <c r="C1" s="75"/>
      <c r="D1" s="75"/>
      <c r="E1" s="75"/>
      <c r="F1" s="75"/>
    </row>
    <row r="2" spans="1:9" ht="36.75" customHeight="1" x14ac:dyDescent="0.35">
      <c r="A2" s="76" t="s">
        <v>132</v>
      </c>
      <c r="B2" s="76"/>
      <c r="C2" s="76"/>
      <c r="D2" s="76"/>
      <c r="E2" s="76"/>
      <c r="F2" s="76"/>
    </row>
    <row r="3" spans="1:9" ht="46.5" customHeight="1" x14ac:dyDescent="0.35">
      <c r="A3" s="77" t="s">
        <v>133</v>
      </c>
      <c r="B3" s="78"/>
      <c r="C3" s="78"/>
      <c r="D3" s="78"/>
      <c r="E3" s="78"/>
      <c r="F3" s="78"/>
    </row>
    <row r="4" spans="1:9" x14ac:dyDescent="0.35">
      <c r="A4" s="79" t="s">
        <v>3</v>
      </c>
      <c r="B4" s="79"/>
      <c r="C4" s="34" t="s">
        <v>62</v>
      </c>
      <c r="D4" s="34" t="s">
        <v>31</v>
      </c>
      <c r="E4" s="34" t="s">
        <v>32</v>
      </c>
      <c r="F4" s="34" t="s">
        <v>33</v>
      </c>
      <c r="G4" s="34" t="s">
        <v>41</v>
      </c>
    </row>
    <row r="5" spans="1:9" s="29" customFormat="1" ht="198.5" customHeight="1" x14ac:dyDescent="0.35">
      <c r="A5" s="80" t="s">
        <v>137</v>
      </c>
      <c r="B5" s="81"/>
      <c r="C5" s="1"/>
      <c r="D5" s="33" t="s">
        <v>134</v>
      </c>
      <c r="E5" s="33" t="s">
        <v>135</v>
      </c>
      <c r="F5" s="33" t="s">
        <v>136</v>
      </c>
      <c r="G5" s="26"/>
      <c r="H5" s="28" t="e">
        <f>VLOOKUP(C5,'Reference Sheet'!$A$2:$B$4,2)</f>
        <v>#N/A</v>
      </c>
      <c r="I5" s="28"/>
    </row>
    <row r="6" spans="1:9" s="29" customFormat="1" ht="237.5" customHeight="1" x14ac:dyDescent="0.35">
      <c r="A6" s="71" t="s">
        <v>138</v>
      </c>
      <c r="B6" s="72"/>
      <c r="C6" s="1"/>
      <c r="D6" s="33" t="s">
        <v>139</v>
      </c>
      <c r="E6" s="33" t="s">
        <v>140</v>
      </c>
      <c r="F6" s="33" t="s">
        <v>141</v>
      </c>
      <c r="G6" s="26"/>
      <c r="H6" s="28" t="e">
        <f>VLOOKUP(C6,'Reference Sheet'!$A$2:$B$4,2)</f>
        <v>#N/A</v>
      </c>
      <c r="I6" s="28"/>
    </row>
    <row r="7" spans="1:9" s="29" customFormat="1" ht="179" customHeight="1" x14ac:dyDescent="0.35">
      <c r="A7" s="71" t="s">
        <v>270</v>
      </c>
      <c r="B7" s="72"/>
      <c r="C7" s="1"/>
      <c r="D7" s="33" t="s">
        <v>142</v>
      </c>
      <c r="E7" s="33" t="s">
        <v>143</v>
      </c>
      <c r="F7" s="33" t="s">
        <v>144</v>
      </c>
      <c r="G7" s="26"/>
      <c r="H7" s="28" t="e">
        <f>VLOOKUP(C7,'Reference Sheet'!$A$2:$B$4,2)</f>
        <v>#N/A</v>
      </c>
      <c r="I7" s="28"/>
    </row>
    <row r="8" spans="1:9" s="29" customFormat="1" ht="203" x14ac:dyDescent="0.35">
      <c r="A8" s="71" t="s">
        <v>271</v>
      </c>
      <c r="B8" s="72"/>
      <c r="C8" s="1"/>
      <c r="D8" s="33" t="s">
        <v>145</v>
      </c>
      <c r="E8" s="33" t="s">
        <v>146</v>
      </c>
      <c r="F8" s="33" t="s">
        <v>147</v>
      </c>
      <c r="G8" s="26"/>
      <c r="H8" s="28" t="e">
        <f>VLOOKUP(C8,'Reference Sheet'!$A$2:$B$4,2)</f>
        <v>#N/A</v>
      </c>
      <c r="I8" s="28"/>
    </row>
    <row r="9" spans="1:9" s="29" customFormat="1" x14ac:dyDescent="0.35">
      <c r="A9" s="45"/>
      <c r="B9" s="46"/>
      <c r="C9" s="47"/>
      <c r="D9" s="48"/>
      <c r="E9" s="48"/>
      <c r="F9" s="49"/>
      <c r="G9" s="50"/>
      <c r="H9" s="28"/>
      <c r="I9" s="28"/>
    </row>
    <row r="10" spans="1:9" s="30" customFormat="1" ht="34.5" customHeight="1" x14ac:dyDescent="0.35">
      <c r="A10"/>
      <c r="B10" s="73" t="s">
        <v>129</v>
      </c>
      <c r="C10" s="74"/>
      <c r="D10" s="74"/>
      <c r="E10" s="74"/>
      <c r="H10" t="e">
        <f>IF(OR(H5=0, H6=0, H7=0, H8=0), FALSE, TRUE)</f>
        <v>#N/A</v>
      </c>
    </row>
    <row r="11" spans="1:9" x14ac:dyDescent="0.35">
      <c r="A11" s="35"/>
      <c r="B11" s="68" t="s">
        <v>269</v>
      </c>
      <c r="C11" s="69"/>
      <c r="D11" s="69"/>
      <c r="E11" s="69"/>
      <c r="H11" t="e">
        <f>SUM(H5:H8)</f>
        <v>#N/A</v>
      </c>
    </row>
    <row r="12" spans="1:9" ht="57" customHeight="1" x14ac:dyDescent="0.35">
      <c r="A12" s="35"/>
      <c r="B12" s="65" t="s">
        <v>39</v>
      </c>
      <c r="C12" s="66"/>
      <c r="D12" s="66" t="str">
        <f>IFERROR(H11,"")</f>
        <v/>
      </c>
      <c r="E12" s="66"/>
      <c r="H12" s="29" t="e">
        <f>SUM(J17:J31)</f>
        <v>#N/A</v>
      </c>
    </row>
    <row r="13" spans="1:9" s="29" customFormat="1" ht="85.5" customHeight="1" x14ac:dyDescent="0.35">
      <c r="A13" s="35"/>
      <c r="B13" s="65" t="s">
        <v>40</v>
      </c>
      <c r="C13" s="66"/>
      <c r="D13" s="67" t="str">
        <f>IFERROR(VLOOKUP(H12,'Reference Sheet'!$A$19:$B$21,2,FALSE),"")</f>
        <v/>
      </c>
      <c r="E13" s="67"/>
    </row>
    <row r="14" spans="1:9" x14ac:dyDescent="0.35">
      <c r="B14" s="68" t="s">
        <v>274</v>
      </c>
      <c r="C14" s="69"/>
      <c r="D14" s="69"/>
      <c r="E14" s="69"/>
    </row>
    <row r="15" spans="1:9" x14ac:dyDescent="0.35">
      <c r="B15" s="70"/>
      <c r="C15" s="70"/>
      <c r="D15" s="70"/>
      <c r="E15" s="70"/>
    </row>
    <row r="16" spans="1:9" x14ac:dyDescent="0.35">
      <c r="B16" s="70"/>
      <c r="C16" s="70"/>
      <c r="D16" s="70"/>
      <c r="E16" s="70"/>
    </row>
    <row r="17" spans="1:10" x14ac:dyDescent="0.35">
      <c r="A17" s="28"/>
      <c r="B17" s="70"/>
      <c r="C17" s="70"/>
      <c r="D17" s="70"/>
      <c r="E17" s="70"/>
      <c r="H17" s="31">
        <v>8</v>
      </c>
      <c r="I17" s="31">
        <v>2</v>
      </c>
      <c r="J17" t="e">
        <f>IF(AND(H$10=TRUE,$H$11=H17),I17,0)</f>
        <v>#N/A</v>
      </c>
    </row>
    <row r="18" spans="1:10" ht="53.25" customHeight="1" x14ac:dyDescent="0.35">
      <c r="B18" s="70"/>
      <c r="C18" s="70"/>
      <c r="D18" s="70"/>
      <c r="E18" s="70"/>
      <c r="H18" s="32">
        <v>7</v>
      </c>
      <c r="I18" s="32">
        <v>2</v>
      </c>
      <c r="J18" s="29" t="e">
        <f t="shared" ref="J18:J24" si="0">IF(AND(H$10=TRUE,$H$11=H18),I18,0)</f>
        <v>#N/A</v>
      </c>
    </row>
    <row r="19" spans="1:10" s="29" customFormat="1" x14ac:dyDescent="0.35">
      <c r="A19"/>
      <c r="B19"/>
      <c r="C19"/>
      <c r="D19" s="36"/>
      <c r="E19"/>
      <c r="H19" s="31">
        <v>6</v>
      </c>
      <c r="I19" s="31">
        <v>1</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0</v>
      </c>
      <c r="J22" t="e">
        <f t="shared" si="0"/>
        <v>#N/A</v>
      </c>
    </row>
    <row r="23" spans="1:10" x14ac:dyDescent="0.35">
      <c r="H23" s="31">
        <v>2</v>
      </c>
      <c r="I23" s="31">
        <v>0</v>
      </c>
      <c r="J23" t="e">
        <f t="shared" si="0"/>
        <v>#N/A</v>
      </c>
    </row>
    <row r="24" spans="1:10" ht="17.5" customHeight="1" x14ac:dyDescent="0.35">
      <c r="H24" s="31">
        <v>1</v>
      </c>
      <c r="I24" s="31">
        <v>0</v>
      </c>
      <c r="J24" t="e">
        <f t="shared" si="0"/>
        <v>#N/A</v>
      </c>
    </row>
    <row r="26" spans="1:10" x14ac:dyDescent="0.35">
      <c r="H26" s="37">
        <v>6</v>
      </c>
      <c r="I26" s="37">
        <v>0</v>
      </c>
      <c r="J26" t="e">
        <f t="shared" ref="J26:J31" si="1">IF(AND(H$10=FALSE,$H$11=H26),I26,0)</f>
        <v>#N/A</v>
      </c>
    </row>
    <row r="27" spans="1:10" x14ac:dyDescent="0.35">
      <c r="H27" s="37">
        <v>5</v>
      </c>
      <c r="I27" s="37">
        <v>0</v>
      </c>
      <c r="J27" t="e">
        <f t="shared" si="1"/>
        <v>#N/A</v>
      </c>
    </row>
    <row r="28" spans="1:10" x14ac:dyDescent="0.35">
      <c r="H28" s="37">
        <v>4</v>
      </c>
      <c r="I28" s="37">
        <v>0</v>
      </c>
      <c r="J28" t="e">
        <f t="shared" si="1"/>
        <v>#N/A</v>
      </c>
    </row>
    <row r="29" spans="1:10" x14ac:dyDescent="0.35">
      <c r="H29" s="37">
        <v>3</v>
      </c>
      <c r="I29" s="37">
        <v>0</v>
      </c>
      <c r="J29" t="e">
        <f t="shared" si="1"/>
        <v>#N/A</v>
      </c>
    </row>
    <row r="30" spans="1:10" x14ac:dyDescent="0.35">
      <c r="H30" s="37">
        <v>2</v>
      </c>
      <c r="I30" s="37">
        <v>0</v>
      </c>
      <c r="J30" t="e">
        <f t="shared" si="1"/>
        <v>#N/A</v>
      </c>
    </row>
    <row r="31" spans="1:10" x14ac:dyDescent="0.35">
      <c r="H31" s="37">
        <v>1</v>
      </c>
      <c r="I31" s="37">
        <v>0</v>
      </c>
      <c r="J31" t="e">
        <f t="shared" si="1"/>
        <v>#N/A</v>
      </c>
    </row>
  </sheetData>
  <sheetProtection sheet="1" objects="1" scenarios="1" selectLockedCells="1"/>
  <mergeCells count="16">
    <mergeCell ref="B13:C13"/>
    <mergeCell ref="D13:E13"/>
    <mergeCell ref="B14:E14"/>
    <mergeCell ref="B15:E18"/>
    <mergeCell ref="A7:B7"/>
    <mergeCell ref="A8:B8"/>
    <mergeCell ref="B10:E10"/>
    <mergeCell ref="B11:E11"/>
    <mergeCell ref="B12:C12"/>
    <mergeCell ref="D12:E12"/>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A786A6F-806A-4317-A66E-19238A35FDCE}">
          <x14:formula1>
            <xm:f>'Reference Sheet'!$A$1:$A$4</xm:f>
          </x14:formula1>
          <xm:sqref>C5:C8</xm:sqref>
        </x14:dataValidation>
        <x14:dataValidation type="list" allowBlank="1" showInputMessage="1" showErrorMessage="1" xr:uid="{C53C6697-F713-4C17-AD1E-9239454FE882}">
          <x14:formula1>
            <xm:f>'Reference Sheet'!$A$2:$A$4</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topLeftCell="B1" zoomScale="80" zoomScaleNormal="80" workbookViewId="0">
      <selection activeCell="G5" sqref="G5"/>
    </sheetView>
  </sheetViews>
  <sheetFormatPr defaultColWidth="9.1796875" defaultRowHeight="14.5" x14ac:dyDescent="0.35"/>
  <cols>
    <col min="1" max="1" width="21.26953125" customWidth="1"/>
    <col min="2" max="2" width="18.54296875" customWidth="1"/>
    <col min="3" max="3" width="27" bestFit="1" customWidth="1"/>
    <col min="4" max="4" width="48.81640625" style="36" customWidth="1"/>
    <col min="5" max="5" width="43.1796875" bestFit="1" customWidth="1"/>
    <col min="6" max="6" width="42.26953125" bestFit="1" customWidth="1"/>
    <col min="7" max="7" width="68.6328125" customWidth="1"/>
    <col min="8" max="8" width="8.36328125" hidden="1" customWidth="1"/>
    <col min="9" max="9" width="14.81640625" hidden="1" customWidth="1"/>
    <col min="10" max="10" width="13.36328125" hidden="1" customWidth="1"/>
  </cols>
  <sheetData>
    <row r="1" spans="1:9" x14ac:dyDescent="0.35">
      <c r="A1" s="75" t="s">
        <v>131</v>
      </c>
      <c r="B1" s="75"/>
      <c r="C1" s="75"/>
      <c r="D1" s="75"/>
      <c r="E1" s="75"/>
      <c r="F1" s="75"/>
    </row>
    <row r="2" spans="1:9" ht="36.75" customHeight="1" x14ac:dyDescent="0.35">
      <c r="A2" s="76" t="s">
        <v>282</v>
      </c>
      <c r="B2" s="76"/>
      <c r="C2" s="76"/>
      <c r="D2" s="76"/>
      <c r="E2" s="76"/>
      <c r="F2" s="76"/>
    </row>
    <row r="3" spans="1:9" ht="46.5" customHeight="1" x14ac:dyDescent="0.35">
      <c r="A3" s="77" t="s">
        <v>160</v>
      </c>
      <c r="B3" s="78"/>
      <c r="C3" s="78"/>
      <c r="D3" s="78"/>
      <c r="E3" s="78"/>
      <c r="F3" s="78"/>
    </row>
    <row r="4" spans="1:9" x14ac:dyDescent="0.35">
      <c r="A4" s="79" t="s">
        <v>3</v>
      </c>
      <c r="B4" s="79"/>
      <c r="C4" s="34" t="s">
        <v>62</v>
      </c>
      <c r="D4" s="34" t="s">
        <v>31</v>
      </c>
      <c r="E4" s="34" t="s">
        <v>32</v>
      </c>
      <c r="F4" s="34" t="s">
        <v>33</v>
      </c>
      <c r="G4" s="34" t="s">
        <v>41</v>
      </c>
    </row>
    <row r="5" spans="1:9" s="29" customFormat="1" ht="186" customHeight="1" x14ac:dyDescent="0.35">
      <c r="A5" s="80" t="s">
        <v>148</v>
      </c>
      <c r="B5" s="81"/>
      <c r="C5" s="1"/>
      <c r="D5" s="33" t="s">
        <v>149</v>
      </c>
      <c r="E5" s="33" t="s">
        <v>150</v>
      </c>
      <c r="F5" s="33" t="s">
        <v>155</v>
      </c>
      <c r="G5" s="26"/>
      <c r="H5" s="28" t="e">
        <f>VLOOKUP(C5,'Reference Sheet'!$A$2:$B$4,2)</f>
        <v>#N/A</v>
      </c>
      <c r="I5" s="28"/>
    </row>
    <row r="6" spans="1:9" s="29" customFormat="1" ht="170" customHeight="1" x14ac:dyDescent="0.35">
      <c r="A6" s="71" t="s">
        <v>151</v>
      </c>
      <c r="B6" s="72"/>
      <c r="C6" s="1"/>
      <c r="D6" s="33" t="s">
        <v>152</v>
      </c>
      <c r="E6" s="33" t="s">
        <v>153</v>
      </c>
      <c r="F6" s="33" t="s">
        <v>154</v>
      </c>
      <c r="G6" s="26"/>
      <c r="H6" s="28" t="e">
        <f>VLOOKUP(C6,'Reference Sheet'!$A$2:$B$4,2)</f>
        <v>#N/A</v>
      </c>
      <c r="I6" s="28"/>
    </row>
    <row r="7" spans="1:9" s="29" customFormat="1" ht="162.5" customHeight="1" x14ac:dyDescent="0.35">
      <c r="A7" s="71" t="s">
        <v>156</v>
      </c>
      <c r="B7" s="72"/>
      <c r="C7" s="1"/>
      <c r="D7" s="33" t="s">
        <v>157</v>
      </c>
      <c r="E7" s="33" t="s">
        <v>158</v>
      </c>
      <c r="F7" s="33" t="s">
        <v>159</v>
      </c>
      <c r="G7" s="26"/>
      <c r="H7" s="28" t="e">
        <f>VLOOKUP(C7,'Reference Sheet'!$A$2:$B$4,2)</f>
        <v>#N/A</v>
      </c>
      <c r="I7" s="28"/>
    </row>
    <row r="8" spans="1:9" s="30" customFormat="1" ht="34.5" customHeight="1" x14ac:dyDescent="0.35">
      <c r="A8"/>
      <c r="B8" s="73" t="s">
        <v>72</v>
      </c>
      <c r="C8" s="74"/>
      <c r="D8" s="74"/>
      <c r="E8" s="74"/>
    </row>
    <row r="9" spans="1:9" x14ac:dyDescent="0.35">
      <c r="A9" s="35"/>
      <c r="B9" s="68" t="s">
        <v>272</v>
      </c>
      <c r="C9" s="69"/>
      <c r="D9" s="69"/>
      <c r="E9" s="69"/>
      <c r="H9" t="e">
        <f>IF(OR(H5=0, H6=0, H7=0), FALSE, TRUE)</f>
        <v>#N/A</v>
      </c>
    </row>
    <row r="10" spans="1:9" ht="57" customHeight="1" x14ac:dyDescent="0.35">
      <c r="A10" s="35"/>
      <c r="B10" s="65" t="s">
        <v>39</v>
      </c>
      <c r="C10" s="66"/>
      <c r="D10" s="66" t="str">
        <f>IFERROR(H10,"")</f>
        <v/>
      </c>
      <c r="E10" s="66"/>
      <c r="H10" t="e">
        <f>SUM(H5:H7)</f>
        <v>#N/A</v>
      </c>
    </row>
    <row r="11" spans="1:9" s="29" customFormat="1" ht="85.5" customHeight="1" x14ac:dyDescent="0.35">
      <c r="A11" s="35"/>
      <c r="B11" s="65" t="s">
        <v>40</v>
      </c>
      <c r="C11" s="66"/>
      <c r="D11" s="67" t="str">
        <f>IFERROR(VLOOKUP(H11,'Reference Sheet'!$A$19:$B$21,2,FALSE),"")</f>
        <v/>
      </c>
      <c r="E11" s="67"/>
      <c r="H11" s="29" t="e">
        <f>SUM(J17:J28)</f>
        <v>#N/A</v>
      </c>
    </row>
    <row r="12" spans="1:9" x14ac:dyDescent="0.35">
      <c r="B12" s="68" t="s">
        <v>273</v>
      </c>
      <c r="C12" s="69"/>
      <c r="D12" s="69"/>
      <c r="E12" s="69"/>
    </row>
    <row r="13" spans="1:9" x14ac:dyDescent="0.35">
      <c r="B13" s="70"/>
      <c r="C13" s="70"/>
      <c r="D13" s="70"/>
      <c r="E13" s="70"/>
    </row>
    <row r="14" spans="1:9" x14ac:dyDescent="0.35">
      <c r="B14" s="70"/>
      <c r="C14" s="70"/>
      <c r="D14" s="70"/>
      <c r="E14" s="70"/>
    </row>
    <row r="15" spans="1:9" x14ac:dyDescent="0.35">
      <c r="A15" s="28"/>
      <c r="B15" s="70"/>
      <c r="C15" s="70"/>
      <c r="D15" s="70"/>
      <c r="E15" s="70"/>
    </row>
    <row r="16" spans="1:9" ht="53.25" customHeight="1" x14ac:dyDescent="0.35">
      <c r="B16" s="70"/>
      <c r="C16" s="70"/>
      <c r="D16" s="70"/>
      <c r="E16" s="70"/>
    </row>
    <row r="17" spans="1:10" s="29" customFormat="1" x14ac:dyDescent="0.35">
      <c r="A17"/>
      <c r="B17"/>
      <c r="C17"/>
      <c r="D17" s="36"/>
      <c r="E17"/>
      <c r="H17" s="32">
        <v>6</v>
      </c>
      <c r="I17" s="32">
        <v>2</v>
      </c>
      <c r="J17" s="29" t="e">
        <f t="shared" ref="J17:J22" si="0">IF(AND(H$9=TRUE,$H$10=H17),I17,0)</f>
        <v>#N/A</v>
      </c>
    </row>
    <row r="18" spans="1:10" x14ac:dyDescent="0.35">
      <c r="H18" s="31">
        <v>5</v>
      </c>
      <c r="I18" s="31">
        <v>2</v>
      </c>
      <c r="J18" t="e">
        <f t="shared" si="0"/>
        <v>#N/A</v>
      </c>
    </row>
    <row r="19" spans="1:10" x14ac:dyDescent="0.35">
      <c r="H19" s="31">
        <v>4</v>
      </c>
      <c r="I19" s="31">
        <v>1</v>
      </c>
      <c r="J19" t="e">
        <f t="shared" si="0"/>
        <v>#N/A</v>
      </c>
    </row>
    <row r="20" spans="1:10" x14ac:dyDescent="0.35">
      <c r="H20" s="31">
        <v>3</v>
      </c>
      <c r="I20" s="31">
        <v>1</v>
      </c>
      <c r="J20" t="e">
        <f t="shared" si="0"/>
        <v>#N/A</v>
      </c>
    </row>
    <row r="21" spans="1:10" x14ac:dyDescent="0.35">
      <c r="H21" s="31">
        <v>2</v>
      </c>
      <c r="I21" s="31">
        <v>0</v>
      </c>
      <c r="J21" t="e">
        <f t="shared" si="0"/>
        <v>#N/A</v>
      </c>
    </row>
    <row r="22" spans="1:10" x14ac:dyDescent="0.35">
      <c r="H22" s="31">
        <v>1</v>
      </c>
      <c r="I22" s="31">
        <v>0</v>
      </c>
      <c r="J22" t="e">
        <f t="shared" si="0"/>
        <v>#N/A</v>
      </c>
    </row>
    <row r="24" spans="1:10" x14ac:dyDescent="0.35">
      <c r="H24" s="37">
        <v>5</v>
      </c>
      <c r="I24" s="37">
        <v>0</v>
      </c>
      <c r="J24" t="e">
        <f>IF(AND(H$9=FALSE,$H$10=H24),I24,0)</f>
        <v>#N/A</v>
      </c>
    </row>
    <row r="25" spans="1:10" x14ac:dyDescent="0.35">
      <c r="H25" s="37">
        <v>4</v>
      </c>
      <c r="I25" s="37">
        <v>0</v>
      </c>
      <c r="J25" t="e">
        <f>IF(AND(H$9=FALSE,$H$10=H25),I25,0)</f>
        <v>#N/A</v>
      </c>
    </row>
    <row r="26" spans="1:10" x14ac:dyDescent="0.35">
      <c r="H26" s="37">
        <v>3</v>
      </c>
      <c r="I26" s="37">
        <v>0</v>
      </c>
      <c r="J26" t="e">
        <f>IF(AND(H$9=FALSE,$H$10=H26),I26,0)</f>
        <v>#N/A</v>
      </c>
    </row>
    <row r="27" spans="1:10" x14ac:dyDescent="0.35">
      <c r="H27" s="37">
        <v>2</v>
      </c>
      <c r="I27" s="37">
        <v>0</v>
      </c>
      <c r="J27" t="e">
        <f>IF(AND(H$9=FALSE,$H$10=H27),I27,0)</f>
        <v>#N/A</v>
      </c>
    </row>
    <row r="28" spans="1:10" x14ac:dyDescent="0.35">
      <c r="H28" s="37">
        <v>1</v>
      </c>
      <c r="I28" s="37">
        <v>0</v>
      </c>
      <c r="J28" t="e">
        <f>IF(AND(H$9=FALSE,$H$10=H28),I28,0)</f>
        <v>#N/A</v>
      </c>
    </row>
  </sheetData>
  <sheetProtection sheet="1" objects="1" scenarios="1" selectLockedCells="1"/>
  <mergeCells count="15">
    <mergeCell ref="B12:E12"/>
    <mergeCell ref="B13:E16"/>
    <mergeCell ref="A7:B7"/>
    <mergeCell ref="B8:E8"/>
    <mergeCell ref="B9:E9"/>
    <mergeCell ref="B10:C10"/>
    <mergeCell ref="D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'Reference Sheet'!$A$1:$A$4</xm:f>
          </x14:formula1>
          <xm:sqref>C5:C7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9B5A4-5B7B-48D3-8EF0-FC1D564FBC22}">
  <dimension ref="A1:J31"/>
  <sheetViews>
    <sheetView zoomScale="85" zoomScaleNormal="85" workbookViewId="0">
      <selection activeCell="G5" sqref="G5"/>
    </sheetView>
  </sheetViews>
  <sheetFormatPr defaultColWidth="9.1796875" defaultRowHeight="14.5" x14ac:dyDescent="0.35"/>
  <cols>
    <col min="1" max="1" width="21.26953125" customWidth="1"/>
    <col min="2" max="2" width="18.54296875" customWidth="1"/>
    <col min="3" max="3" width="27" bestFit="1" customWidth="1"/>
    <col min="4" max="4" width="48.81640625" style="36" customWidth="1"/>
    <col min="5" max="5" width="43.1796875" bestFit="1" customWidth="1"/>
    <col min="6" max="6" width="42.26953125" bestFit="1" customWidth="1"/>
    <col min="7" max="7" width="68.54296875" customWidth="1"/>
    <col min="8" max="8" width="8" hidden="1" customWidth="1"/>
    <col min="9" max="9" width="10.81640625" hidden="1" customWidth="1"/>
    <col min="10" max="10" width="10.08984375" hidden="1" customWidth="1"/>
  </cols>
  <sheetData>
    <row r="1" spans="1:9" x14ac:dyDescent="0.35">
      <c r="A1" s="75" t="s">
        <v>131</v>
      </c>
      <c r="B1" s="75"/>
      <c r="C1" s="75"/>
      <c r="D1" s="75"/>
      <c r="E1" s="75"/>
      <c r="F1" s="75"/>
    </row>
    <row r="2" spans="1:9" ht="36.75" customHeight="1" x14ac:dyDescent="0.35">
      <c r="A2" s="76" t="s">
        <v>161</v>
      </c>
      <c r="B2" s="76"/>
      <c r="C2" s="76"/>
      <c r="D2" s="76"/>
      <c r="E2" s="76"/>
      <c r="F2" s="76"/>
    </row>
    <row r="3" spans="1:9" ht="46.5" customHeight="1" x14ac:dyDescent="0.35">
      <c r="A3" s="77" t="s">
        <v>162</v>
      </c>
      <c r="B3" s="78"/>
      <c r="C3" s="78"/>
      <c r="D3" s="78"/>
      <c r="E3" s="78"/>
      <c r="F3" s="78"/>
    </row>
    <row r="4" spans="1:9" x14ac:dyDescent="0.35">
      <c r="A4" s="79" t="s">
        <v>3</v>
      </c>
      <c r="B4" s="79"/>
      <c r="C4" s="34" t="s">
        <v>62</v>
      </c>
      <c r="D4" s="34" t="s">
        <v>31</v>
      </c>
      <c r="E4" s="34" t="s">
        <v>32</v>
      </c>
      <c r="F4" s="34" t="s">
        <v>33</v>
      </c>
      <c r="G4" s="34" t="s">
        <v>41</v>
      </c>
    </row>
    <row r="5" spans="1:9" s="29" customFormat="1" ht="320" customHeight="1" x14ac:dyDescent="0.35">
      <c r="A5" s="80" t="s">
        <v>163</v>
      </c>
      <c r="B5" s="81"/>
      <c r="C5" s="1"/>
      <c r="D5" s="33" t="s">
        <v>164</v>
      </c>
      <c r="E5" s="33" t="s">
        <v>165</v>
      </c>
      <c r="F5" s="33" t="s">
        <v>166</v>
      </c>
      <c r="G5" s="26"/>
      <c r="H5" s="28" t="e">
        <f>VLOOKUP(C5,'Reference Sheet'!$A$2:$B$4,2)</f>
        <v>#N/A</v>
      </c>
      <c r="I5" s="28"/>
    </row>
    <row r="6" spans="1:9" s="29" customFormat="1" ht="279.5" customHeight="1" x14ac:dyDescent="0.35">
      <c r="A6" s="71" t="s">
        <v>167</v>
      </c>
      <c r="B6" s="72"/>
      <c r="C6" s="1"/>
      <c r="D6" s="33" t="s">
        <v>168</v>
      </c>
      <c r="E6" s="33" t="s">
        <v>169</v>
      </c>
      <c r="F6" s="33" t="s">
        <v>170</v>
      </c>
      <c r="G6" s="26"/>
      <c r="H6" s="28" t="e">
        <f>VLOOKUP(C6,'Reference Sheet'!$A$2:$B$4,2)</f>
        <v>#N/A</v>
      </c>
      <c r="I6" s="28"/>
    </row>
    <row r="7" spans="1:9" s="29" customFormat="1" ht="285" customHeight="1" x14ac:dyDescent="0.35">
      <c r="A7" s="71" t="s">
        <v>171</v>
      </c>
      <c r="B7" s="72"/>
      <c r="C7" s="1"/>
      <c r="D7" s="33" t="s">
        <v>172</v>
      </c>
      <c r="E7" s="33" t="s">
        <v>173</v>
      </c>
      <c r="F7" s="33" t="s">
        <v>174</v>
      </c>
      <c r="G7" s="26"/>
      <c r="H7" s="28" t="e">
        <f>VLOOKUP(C7,'Reference Sheet'!$A$2:$B$4,2)</f>
        <v>#N/A</v>
      </c>
      <c r="I7" s="28"/>
    </row>
    <row r="8" spans="1:9" s="29" customFormat="1" ht="229" customHeight="1" x14ac:dyDescent="0.35">
      <c r="A8" s="71" t="s">
        <v>277</v>
      </c>
      <c r="B8" s="72"/>
      <c r="C8" s="1"/>
      <c r="D8" s="33" t="s">
        <v>175</v>
      </c>
      <c r="E8" s="33" t="s">
        <v>176</v>
      </c>
      <c r="F8" s="33" t="s">
        <v>177</v>
      </c>
      <c r="G8" s="26"/>
      <c r="H8" s="28" t="e">
        <f>VLOOKUP(C8,'Reference Sheet'!$A$2:$B$4,2)</f>
        <v>#N/A</v>
      </c>
      <c r="I8" s="28"/>
    </row>
    <row r="9" spans="1:9" s="29" customFormat="1" x14ac:dyDescent="0.35">
      <c r="A9" s="45"/>
      <c r="B9" s="46"/>
      <c r="C9" s="47"/>
      <c r="D9" s="48"/>
      <c r="E9" s="48"/>
      <c r="F9" s="49"/>
      <c r="G9" s="50"/>
      <c r="H9" s="28"/>
      <c r="I9" s="28"/>
    </row>
    <row r="10" spans="1:9" s="30" customFormat="1" ht="34.5" customHeight="1" x14ac:dyDescent="0.35">
      <c r="A10"/>
      <c r="B10" s="73" t="s">
        <v>129</v>
      </c>
      <c r="C10" s="74"/>
      <c r="D10" s="74"/>
      <c r="E10" s="74"/>
      <c r="H10" t="e">
        <f>IF(OR(H5=0, H6=0, H7=0, H8=0), FALSE, TRUE)</f>
        <v>#N/A</v>
      </c>
    </row>
    <row r="11" spans="1:9" x14ac:dyDescent="0.35">
      <c r="A11" s="35"/>
      <c r="B11" s="68" t="s">
        <v>278</v>
      </c>
      <c r="C11" s="69"/>
      <c r="D11" s="69"/>
      <c r="E11" s="69"/>
      <c r="H11" t="e">
        <f>SUM(H5:H8)</f>
        <v>#N/A</v>
      </c>
    </row>
    <row r="12" spans="1:9" ht="57" customHeight="1" x14ac:dyDescent="0.35">
      <c r="A12" s="35"/>
      <c r="B12" s="65" t="s">
        <v>39</v>
      </c>
      <c r="C12" s="66"/>
      <c r="D12" s="66" t="str">
        <f>IFERROR(H11,"")</f>
        <v/>
      </c>
      <c r="E12" s="66"/>
      <c r="H12" s="29" t="e">
        <f>SUM(J17:J31)</f>
        <v>#N/A</v>
      </c>
    </row>
    <row r="13" spans="1:9" s="29" customFormat="1" ht="85.5" customHeight="1" x14ac:dyDescent="0.35">
      <c r="A13" s="35"/>
      <c r="B13" s="65" t="s">
        <v>40</v>
      </c>
      <c r="C13" s="66"/>
      <c r="D13" s="67" t="str">
        <f>IFERROR(VLOOKUP(H12,'Reference Sheet'!$A$19:$B$21,2,FALSE),"")</f>
        <v/>
      </c>
      <c r="E13" s="67"/>
    </row>
    <row r="14" spans="1:9" x14ac:dyDescent="0.35">
      <c r="B14" s="68" t="s">
        <v>161</v>
      </c>
      <c r="C14" s="69"/>
      <c r="D14" s="69"/>
      <c r="E14" s="69"/>
    </row>
    <row r="15" spans="1:9" x14ac:dyDescent="0.35">
      <c r="B15" s="70"/>
      <c r="C15" s="70"/>
      <c r="D15" s="70"/>
      <c r="E15" s="70"/>
    </row>
    <row r="16" spans="1:9" x14ac:dyDescent="0.35">
      <c r="B16" s="70"/>
      <c r="C16" s="70"/>
      <c r="D16" s="70"/>
      <c r="E16" s="70"/>
    </row>
    <row r="17" spans="1:10" x14ac:dyDescent="0.35">
      <c r="A17" s="28"/>
      <c r="B17" s="70"/>
      <c r="C17" s="70"/>
      <c r="D17" s="70"/>
      <c r="E17" s="70"/>
      <c r="H17" s="31">
        <v>8</v>
      </c>
      <c r="I17" s="31">
        <v>2</v>
      </c>
      <c r="J17" t="e">
        <f>IF(AND(H$10=TRUE,$H$11=H17),I17,0)</f>
        <v>#N/A</v>
      </c>
    </row>
    <row r="18" spans="1:10" ht="53.25" customHeight="1" x14ac:dyDescent="0.35">
      <c r="B18" s="70"/>
      <c r="C18" s="70"/>
      <c r="D18" s="70"/>
      <c r="E18" s="70"/>
      <c r="H18" s="32">
        <v>7</v>
      </c>
      <c r="I18" s="32">
        <v>2</v>
      </c>
      <c r="J18" s="29" t="e">
        <f t="shared" ref="J18:J24" si="0">IF(AND(H$10=TRUE,$H$11=H18),I18,0)</f>
        <v>#N/A</v>
      </c>
    </row>
    <row r="19" spans="1:10" s="29" customFormat="1" x14ac:dyDescent="0.35">
      <c r="A19"/>
      <c r="B19"/>
      <c r="C19"/>
      <c r="D19" s="36"/>
      <c r="E19"/>
      <c r="H19" s="31">
        <v>6</v>
      </c>
      <c r="I19" s="31">
        <v>1</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0</v>
      </c>
      <c r="J22" t="e">
        <f t="shared" si="0"/>
        <v>#N/A</v>
      </c>
    </row>
    <row r="23" spans="1:10" x14ac:dyDescent="0.35">
      <c r="H23" s="31">
        <v>2</v>
      </c>
      <c r="I23" s="31">
        <v>0</v>
      </c>
      <c r="J23" t="e">
        <f t="shared" si="0"/>
        <v>#N/A</v>
      </c>
    </row>
    <row r="24" spans="1:10" ht="17.5" customHeight="1" x14ac:dyDescent="0.35">
      <c r="H24" s="31">
        <v>1</v>
      </c>
      <c r="I24" s="31">
        <v>0</v>
      </c>
      <c r="J24" t="e">
        <f t="shared" si="0"/>
        <v>#N/A</v>
      </c>
    </row>
    <row r="26" spans="1:10" x14ac:dyDescent="0.35">
      <c r="H26" s="37">
        <v>6</v>
      </c>
      <c r="I26" s="37">
        <v>0</v>
      </c>
      <c r="J26" t="e">
        <f t="shared" ref="J26:J31" si="1">IF(AND(H$10=FALSE,$H$11=H26),I26,0)</f>
        <v>#N/A</v>
      </c>
    </row>
    <row r="27" spans="1:10" x14ac:dyDescent="0.35">
      <c r="H27" s="37">
        <v>5</v>
      </c>
      <c r="I27" s="37">
        <v>0</v>
      </c>
      <c r="J27" t="e">
        <f t="shared" si="1"/>
        <v>#N/A</v>
      </c>
    </row>
    <row r="28" spans="1:10" x14ac:dyDescent="0.35">
      <c r="H28" s="37">
        <v>4</v>
      </c>
      <c r="I28" s="37">
        <v>0</v>
      </c>
      <c r="J28" t="e">
        <f t="shared" si="1"/>
        <v>#N/A</v>
      </c>
    </row>
    <row r="29" spans="1:10" x14ac:dyDescent="0.35">
      <c r="H29" s="37">
        <v>3</v>
      </c>
      <c r="I29" s="37">
        <v>0</v>
      </c>
      <c r="J29" t="e">
        <f t="shared" si="1"/>
        <v>#N/A</v>
      </c>
    </row>
    <row r="30" spans="1:10" x14ac:dyDescent="0.35">
      <c r="H30" s="37">
        <v>2</v>
      </c>
      <c r="I30" s="37">
        <v>0</v>
      </c>
      <c r="J30" t="e">
        <f t="shared" si="1"/>
        <v>#N/A</v>
      </c>
    </row>
    <row r="31" spans="1:10" x14ac:dyDescent="0.35">
      <c r="H31" s="37">
        <v>1</v>
      </c>
      <c r="I31" s="37">
        <v>0</v>
      </c>
      <c r="J31" t="e">
        <f t="shared" si="1"/>
        <v>#N/A</v>
      </c>
    </row>
  </sheetData>
  <sheetProtection sheet="1" objects="1" scenarios="1" selectLockedCells="1"/>
  <mergeCells count="16">
    <mergeCell ref="B13:C13"/>
    <mergeCell ref="D13:E13"/>
    <mergeCell ref="B14:E14"/>
    <mergeCell ref="B15:E18"/>
    <mergeCell ref="A7:B7"/>
    <mergeCell ref="A8:B8"/>
    <mergeCell ref="B10:E10"/>
    <mergeCell ref="B11:E11"/>
    <mergeCell ref="B12:C12"/>
    <mergeCell ref="D12:E12"/>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762881E-0989-44B4-8463-05B1046105C3}">
          <x14:formula1>
            <xm:f>'Reference Sheet'!$A$1:$A$4</xm:f>
          </x14:formula1>
          <xm:sqref>C5:C8</xm:sqref>
        </x14:dataValidation>
        <x14:dataValidation type="list" allowBlank="1" showInputMessage="1" showErrorMessage="1" xr:uid="{D59A1CA3-ADC0-4EC6-ACA8-080E1CAD8C99}">
          <x14:formula1>
            <xm:f>'Reference Sheet'!$A$2:$A$4</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80" zoomScaleNormal="80" workbookViewId="0">
      <selection activeCell="C7" sqref="C7"/>
    </sheetView>
  </sheetViews>
  <sheetFormatPr defaultColWidth="9.1796875" defaultRowHeight="14.5" x14ac:dyDescent="0.35"/>
  <cols>
    <col min="1" max="1" width="21.26953125" customWidth="1"/>
    <col min="2" max="2" width="18.54296875" customWidth="1"/>
    <col min="3" max="3" width="27" bestFit="1" customWidth="1"/>
    <col min="4" max="4" width="48.81640625" style="36" customWidth="1"/>
    <col min="5" max="5" width="43.1796875" bestFit="1" customWidth="1"/>
    <col min="6" max="6" width="42.26953125" bestFit="1" customWidth="1"/>
    <col min="7" max="7" width="68.7265625" customWidth="1"/>
    <col min="8" max="8" width="5.81640625" hidden="1" customWidth="1"/>
    <col min="9" max="9" width="2.26953125" hidden="1" customWidth="1"/>
    <col min="10" max="10" width="5.81640625" hidden="1" customWidth="1"/>
  </cols>
  <sheetData>
    <row r="1" spans="1:9" x14ac:dyDescent="0.35">
      <c r="A1" s="75" t="s">
        <v>75</v>
      </c>
      <c r="B1" s="75"/>
      <c r="C1" s="75"/>
      <c r="D1" s="75"/>
      <c r="E1" s="75"/>
      <c r="F1" s="75"/>
    </row>
    <row r="2" spans="1:9" ht="36.75" customHeight="1" x14ac:dyDescent="0.35">
      <c r="A2" s="76" t="s">
        <v>58</v>
      </c>
      <c r="B2" s="76"/>
      <c r="C2" s="76"/>
      <c r="D2" s="76"/>
      <c r="E2" s="76"/>
      <c r="F2" s="76"/>
    </row>
    <row r="3" spans="1:9" ht="46.5" customHeight="1" x14ac:dyDescent="0.35">
      <c r="A3" s="82" t="s">
        <v>178</v>
      </c>
      <c r="B3" s="83"/>
      <c r="C3" s="83"/>
      <c r="D3" s="83"/>
      <c r="E3" s="83"/>
      <c r="F3" s="83"/>
    </row>
    <row r="4" spans="1:9" x14ac:dyDescent="0.35">
      <c r="A4" s="79" t="s">
        <v>3</v>
      </c>
      <c r="B4" s="79"/>
      <c r="C4" s="34" t="s">
        <v>62</v>
      </c>
      <c r="D4" s="34" t="s">
        <v>31</v>
      </c>
      <c r="E4" s="34" t="s">
        <v>32</v>
      </c>
      <c r="F4" s="34" t="s">
        <v>33</v>
      </c>
      <c r="G4" s="34" t="s">
        <v>41</v>
      </c>
    </row>
    <row r="5" spans="1:9" s="29" customFormat="1" ht="158.5" customHeight="1" x14ac:dyDescent="0.35">
      <c r="A5" s="80" t="s">
        <v>179</v>
      </c>
      <c r="B5" s="81"/>
      <c r="C5" s="1"/>
      <c r="D5" s="33" t="s">
        <v>180</v>
      </c>
      <c r="E5" s="33" t="s">
        <v>182</v>
      </c>
      <c r="F5" s="33" t="s">
        <v>181</v>
      </c>
      <c r="G5" s="26"/>
      <c r="H5" s="28" t="e">
        <f>VLOOKUP(C5,'Reference Sheet'!$A$2:$B$4,2)</f>
        <v>#N/A</v>
      </c>
      <c r="I5" s="28"/>
    </row>
    <row r="6" spans="1:9" s="29" customFormat="1" ht="184" customHeight="1" x14ac:dyDescent="0.35">
      <c r="A6" s="71" t="s">
        <v>183</v>
      </c>
      <c r="B6" s="72"/>
      <c r="C6" s="1"/>
      <c r="D6" s="33" t="s">
        <v>61</v>
      </c>
      <c r="E6" s="33" t="s">
        <v>74</v>
      </c>
      <c r="F6" s="33" t="s">
        <v>184</v>
      </c>
      <c r="G6" s="26"/>
      <c r="H6" s="28" t="e">
        <f>VLOOKUP(C6,'Reference Sheet'!$A$2:$B$4,2)</f>
        <v>#N/A</v>
      </c>
      <c r="I6" s="28"/>
    </row>
    <row r="7" spans="1:9" s="29" customFormat="1" ht="183" customHeight="1" x14ac:dyDescent="0.35">
      <c r="A7" s="71" t="s">
        <v>185</v>
      </c>
      <c r="B7" s="72"/>
      <c r="C7" s="1"/>
      <c r="D7" s="33" t="s">
        <v>76</v>
      </c>
      <c r="E7" s="33" t="s">
        <v>77</v>
      </c>
      <c r="F7" s="33" t="s">
        <v>186</v>
      </c>
      <c r="G7" s="26"/>
      <c r="H7" s="28" t="e">
        <f>VLOOKUP(C7,'Reference Sheet'!$A$2:$B$4,2)</f>
        <v>#N/A</v>
      </c>
      <c r="I7" s="28"/>
    </row>
    <row r="8" spans="1:9" s="30" customFormat="1" ht="34.5" customHeight="1" x14ac:dyDescent="0.35">
      <c r="A8"/>
      <c r="B8" s="73" t="s">
        <v>72</v>
      </c>
      <c r="C8" s="74"/>
      <c r="D8" s="74"/>
      <c r="E8" s="74"/>
    </row>
    <row r="9" spans="1:9" x14ac:dyDescent="0.35">
      <c r="A9" s="35"/>
      <c r="B9" s="68" t="s">
        <v>60</v>
      </c>
      <c r="C9" s="69"/>
      <c r="D9" s="69"/>
      <c r="E9" s="69"/>
      <c r="H9" t="e">
        <f>IF(OR(H5=0, H6=0, H7=0), FALSE, TRUE)</f>
        <v>#N/A</v>
      </c>
    </row>
    <row r="10" spans="1:9" ht="57" customHeight="1" x14ac:dyDescent="0.35">
      <c r="A10" s="35"/>
      <c r="B10" s="65" t="s">
        <v>39</v>
      </c>
      <c r="C10" s="66"/>
      <c r="D10" s="66" t="str">
        <f>IFERROR(H10,"")</f>
        <v/>
      </c>
      <c r="E10" s="66"/>
      <c r="H10" t="e">
        <f>SUM(H5:H7)</f>
        <v>#N/A</v>
      </c>
    </row>
    <row r="11" spans="1:9" s="29" customFormat="1" ht="85.5" customHeight="1" x14ac:dyDescent="0.35">
      <c r="A11" s="35"/>
      <c r="B11" s="65" t="s">
        <v>40</v>
      </c>
      <c r="C11" s="66"/>
      <c r="D11" s="67" t="str">
        <f>IFERROR(VLOOKUP(H11,'Reference Sheet'!$A$19:$B$21,2,FALSE),"")</f>
        <v/>
      </c>
      <c r="E11" s="67"/>
      <c r="H11" s="29" t="e">
        <f>SUM(J17:J28)</f>
        <v>#N/A</v>
      </c>
    </row>
    <row r="12" spans="1:9" x14ac:dyDescent="0.35">
      <c r="B12" s="68" t="s">
        <v>59</v>
      </c>
      <c r="C12" s="69"/>
      <c r="D12" s="69"/>
      <c r="E12" s="69"/>
    </row>
    <row r="13" spans="1:9" x14ac:dyDescent="0.35">
      <c r="B13" s="70"/>
      <c r="C13" s="70"/>
      <c r="D13" s="70"/>
      <c r="E13" s="70"/>
    </row>
    <row r="14" spans="1:9" x14ac:dyDescent="0.35">
      <c r="B14" s="70"/>
      <c r="C14" s="70"/>
      <c r="D14" s="70"/>
      <c r="E14" s="70"/>
    </row>
    <row r="15" spans="1:9" x14ac:dyDescent="0.35">
      <c r="A15" s="28"/>
      <c r="B15" s="70"/>
      <c r="C15" s="70"/>
      <c r="D15" s="70"/>
      <c r="E15" s="70"/>
    </row>
    <row r="16" spans="1:9" ht="53.25" customHeight="1" x14ac:dyDescent="0.35">
      <c r="B16" s="70"/>
      <c r="C16" s="70"/>
      <c r="D16" s="70"/>
      <c r="E16" s="70"/>
    </row>
    <row r="17" spans="1:10" s="29" customFormat="1" x14ac:dyDescent="0.35">
      <c r="A17"/>
      <c r="B17"/>
      <c r="C17"/>
      <c r="D17" s="36"/>
      <c r="E17"/>
      <c r="H17" s="32">
        <v>6</v>
      </c>
      <c r="I17" s="32">
        <v>2</v>
      </c>
      <c r="J17" s="29" t="e">
        <f t="shared" ref="J17:J22" si="0">IF(AND(H$9=TRUE,$H$10=H17),I17,0)</f>
        <v>#N/A</v>
      </c>
    </row>
    <row r="18" spans="1:10" x14ac:dyDescent="0.35">
      <c r="H18" s="31">
        <v>5</v>
      </c>
      <c r="I18" s="31">
        <v>2</v>
      </c>
      <c r="J18" t="e">
        <f t="shared" si="0"/>
        <v>#N/A</v>
      </c>
    </row>
    <row r="19" spans="1:10" x14ac:dyDescent="0.35">
      <c r="H19" s="31">
        <v>4</v>
      </c>
      <c r="I19" s="31">
        <v>1</v>
      </c>
      <c r="J19" t="e">
        <f t="shared" si="0"/>
        <v>#N/A</v>
      </c>
    </row>
    <row r="20" spans="1:10" x14ac:dyDescent="0.35">
      <c r="H20" s="31">
        <v>3</v>
      </c>
      <c r="I20" s="31">
        <v>1</v>
      </c>
      <c r="J20" t="e">
        <f t="shared" si="0"/>
        <v>#N/A</v>
      </c>
    </row>
    <row r="21" spans="1:10" x14ac:dyDescent="0.35">
      <c r="H21" s="31">
        <v>2</v>
      </c>
      <c r="I21" s="31">
        <v>0</v>
      </c>
      <c r="J21" t="e">
        <f t="shared" si="0"/>
        <v>#N/A</v>
      </c>
    </row>
    <row r="22" spans="1:10" x14ac:dyDescent="0.35">
      <c r="H22" s="31">
        <v>1</v>
      </c>
      <c r="I22" s="31">
        <v>0</v>
      </c>
      <c r="J22" t="e">
        <f t="shared" si="0"/>
        <v>#N/A</v>
      </c>
    </row>
    <row r="24" spans="1:10" x14ac:dyDescent="0.35">
      <c r="H24" s="37">
        <v>5</v>
      </c>
      <c r="I24" s="37">
        <v>0</v>
      </c>
      <c r="J24" t="e">
        <f>IF(AND(H$9=FALSE,$H$10=H24),I24,0)</f>
        <v>#N/A</v>
      </c>
    </row>
    <row r="25" spans="1:10" x14ac:dyDescent="0.35">
      <c r="H25" s="37">
        <v>4</v>
      </c>
      <c r="I25" s="37">
        <v>0</v>
      </c>
      <c r="J25" t="e">
        <f>IF(AND(H$9=FALSE,$H$10=H25),I25,0)</f>
        <v>#N/A</v>
      </c>
    </row>
    <row r="26" spans="1:10" x14ac:dyDescent="0.35">
      <c r="H26" s="37">
        <v>3</v>
      </c>
      <c r="I26" s="37">
        <v>0</v>
      </c>
      <c r="J26" t="e">
        <f>IF(AND(H$9=FALSE,$H$10=H26),I26,0)</f>
        <v>#N/A</v>
      </c>
    </row>
    <row r="27" spans="1:10" x14ac:dyDescent="0.35">
      <c r="H27" s="37">
        <v>2</v>
      </c>
      <c r="I27" s="37">
        <v>0</v>
      </c>
      <c r="J27" t="e">
        <f>IF(AND(H$9=FALSE,$H$10=H27),I27,0)</f>
        <v>#N/A</v>
      </c>
    </row>
    <row r="28" spans="1:10" x14ac:dyDescent="0.35">
      <c r="H28" s="37">
        <v>1</v>
      </c>
      <c r="I28" s="37">
        <v>0</v>
      </c>
      <c r="J28" t="e">
        <f>IF(AND(H$9=FALSE,$H$10=H28),I28,0)</f>
        <v>#N/A</v>
      </c>
    </row>
  </sheetData>
  <sheetProtection sheet="1" objects="1" scenarios="1" selectLockedCells="1"/>
  <mergeCells count="15">
    <mergeCell ref="B12:E12"/>
    <mergeCell ref="B13:E16"/>
    <mergeCell ref="A7:B7"/>
    <mergeCell ref="B8:E8"/>
    <mergeCell ref="B9:E9"/>
    <mergeCell ref="B10:C10"/>
    <mergeCell ref="D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'Reference Sheet'!$A$1:$A$4</xm:f>
          </x14:formula1>
          <xm:sqref>C5:C7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80" zoomScaleNormal="80" workbookViewId="0">
      <selection activeCell="G7" sqref="G7"/>
    </sheetView>
  </sheetViews>
  <sheetFormatPr defaultColWidth="9.1796875" defaultRowHeight="14.5" x14ac:dyDescent="0.35"/>
  <cols>
    <col min="1" max="1" width="21.26953125" customWidth="1"/>
    <col min="2" max="2" width="18.54296875" customWidth="1"/>
    <col min="3" max="3" width="27" bestFit="1" customWidth="1"/>
    <col min="4" max="4" width="48.81640625" style="36" customWidth="1"/>
    <col min="5" max="5" width="43.1796875" bestFit="1" customWidth="1"/>
    <col min="6" max="6" width="42.26953125" bestFit="1" customWidth="1"/>
    <col min="7" max="7" width="68.7265625" customWidth="1"/>
    <col min="8" max="8" width="5.81640625" hidden="1" customWidth="1"/>
    <col min="9" max="9" width="2.26953125" hidden="1" customWidth="1"/>
    <col min="10" max="10" width="5.81640625" hidden="1" customWidth="1"/>
  </cols>
  <sheetData>
    <row r="1" spans="1:9" x14ac:dyDescent="0.35">
      <c r="A1" s="75" t="s">
        <v>75</v>
      </c>
      <c r="B1" s="75"/>
      <c r="C1" s="75"/>
      <c r="D1" s="75"/>
      <c r="E1" s="75"/>
      <c r="F1" s="75"/>
    </row>
    <row r="2" spans="1:9" ht="36.75" customHeight="1" x14ac:dyDescent="0.35">
      <c r="A2" s="76" t="s">
        <v>78</v>
      </c>
      <c r="B2" s="76"/>
      <c r="C2" s="76"/>
      <c r="D2" s="76"/>
      <c r="E2" s="76"/>
      <c r="F2" s="76"/>
    </row>
    <row r="3" spans="1:9" ht="46.5" customHeight="1" x14ac:dyDescent="0.35">
      <c r="A3" s="77" t="s">
        <v>187</v>
      </c>
      <c r="B3" s="78"/>
      <c r="C3" s="78"/>
      <c r="D3" s="78"/>
      <c r="E3" s="78"/>
      <c r="F3" s="78"/>
    </row>
    <row r="4" spans="1:9" x14ac:dyDescent="0.35">
      <c r="A4" s="79" t="s">
        <v>3</v>
      </c>
      <c r="B4" s="79"/>
      <c r="C4" s="34" t="s">
        <v>62</v>
      </c>
      <c r="D4" s="34" t="s">
        <v>31</v>
      </c>
      <c r="E4" s="34" t="s">
        <v>32</v>
      </c>
      <c r="F4" s="34" t="s">
        <v>33</v>
      </c>
      <c r="G4" s="34" t="s">
        <v>41</v>
      </c>
    </row>
    <row r="5" spans="1:9" s="29" customFormat="1" ht="231.5" customHeight="1" x14ac:dyDescent="0.35">
      <c r="A5" s="80" t="s">
        <v>188</v>
      </c>
      <c r="B5" s="81"/>
      <c r="C5" s="1"/>
      <c r="D5" s="33" t="s">
        <v>189</v>
      </c>
      <c r="E5" s="33" t="s">
        <v>190</v>
      </c>
      <c r="F5" s="33" t="s">
        <v>191</v>
      </c>
      <c r="G5" s="26"/>
      <c r="H5" s="28" t="e">
        <f>VLOOKUP(C5,'Reference Sheet'!$A$2:$B$4,2)</f>
        <v>#N/A</v>
      </c>
      <c r="I5" s="28"/>
    </row>
    <row r="6" spans="1:9" s="29" customFormat="1" ht="301" customHeight="1" x14ac:dyDescent="0.35">
      <c r="A6" s="71" t="s">
        <v>192</v>
      </c>
      <c r="B6" s="72"/>
      <c r="C6" s="1"/>
      <c r="D6" s="33" t="s">
        <v>193</v>
      </c>
      <c r="E6" s="33" t="s">
        <v>194</v>
      </c>
      <c r="F6" s="33" t="s">
        <v>195</v>
      </c>
      <c r="G6" s="26"/>
      <c r="H6" s="28" t="e">
        <f>VLOOKUP(C6,'Reference Sheet'!$A$2:$B$4,2)</f>
        <v>#N/A</v>
      </c>
      <c r="I6" s="28"/>
    </row>
    <row r="7" spans="1:9" s="29" customFormat="1" ht="171" customHeight="1" x14ac:dyDescent="0.35">
      <c r="A7" s="71" t="s">
        <v>196</v>
      </c>
      <c r="B7" s="72"/>
      <c r="C7" s="1"/>
      <c r="D7" s="33" t="s">
        <v>197</v>
      </c>
      <c r="E7" s="33" t="s">
        <v>198</v>
      </c>
      <c r="F7" s="33" t="s">
        <v>268</v>
      </c>
      <c r="G7" s="26"/>
      <c r="H7" s="28" t="e">
        <f>VLOOKUP(C7,'Reference Sheet'!$A$2:$B$4,2)</f>
        <v>#N/A</v>
      </c>
      <c r="I7" s="28"/>
    </row>
    <row r="8" spans="1:9" s="30" customFormat="1" ht="34.5" customHeight="1" x14ac:dyDescent="0.35">
      <c r="A8"/>
      <c r="B8" s="73" t="s">
        <v>72</v>
      </c>
      <c r="C8" s="74"/>
      <c r="D8" s="74"/>
      <c r="E8" s="74"/>
    </row>
    <row r="9" spans="1:9" x14ac:dyDescent="0.35">
      <c r="A9" s="35"/>
      <c r="B9" s="68" t="s">
        <v>79</v>
      </c>
      <c r="C9" s="69"/>
      <c r="D9" s="69"/>
      <c r="E9" s="69"/>
      <c r="H9" t="e">
        <f>IF(OR(H5=0, H6=0, H7=0), FALSE, TRUE)</f>
        <v>#N/A</v>
      </c>
    </row>
    <row r="10" spans="1:9" ht="57" customHeight="1" x14ac:dyDescent="0.35">
      <c r="A10" s="35"/>
      <c r="B10" s="65" t="s">
        <v>39</v>
      </c>
      <c r="C10" s="66"/>
      <c r="D10" s="66" t="str">
        <f>IFERROR(H10,"")</f>
        <v/>
      </c>
      <c r="E10" s="66"/>
      <c r="H10" t="e">
        <f>SUM(H5:H7)</f>
        <v>#N/A</v>
      </c>
    </row>
    <row r="11" spans="1:9" s="29" customFormat="1" ht="85.5" customHeight="1" x14ac:dyDescent="0.35">
      <c r="A11" s="35"/>
      <c r="B11" s="65" t="s">
        <v>40</v>
      </c>
      <c r="C11" s="66"/>
      <c r="D11" s="67" t="str">
        <f>IFERROR(VLOOKUP(H11,'Reference Sheet'!$A$19:$B$21,2,FALSE),"")</f>
        <v/>
      </c>
      <c r="E11" s="67"/>
      <c r="H11" s="29" t="e">
        <f>SUM(J17:J28)</f>
        <v>#N/A</v>
      </c>
    </row>
    <row r="12" spans="1:9" x14ac:dyDescent="0.35">
      <c r="B12" s="68" t="s">
        <v>80</v>
      </c>
      <c r="C12" s="69"/>
      <c r="D12" s="69"/>
      <c r="E12" s="69"/>
    </row>
    <row r="13" spans="1:9" x14ac:dyDescent="0.35">
      <c r="B13" s="70"/>
      <c r="C13" s="70"/>
      <c r="D13" s="70"/>
      <c r="E13" s="70"/>
    </row>
    <row r="14" spans="1:9" x14ac:dyDescent="0.35">
      <c r="B14" s="70"/>
      <c r="C14" s="70"/>
      <c r="D14" s="70"/>
      <c r="E14" s="70"/>
    </row>
    <row r="15" spans="1:9" x14ac:dyDescent="0.35">
      <c r="A15" s="28"/>
      <c r="B15" s="70"/>
      <c r="C15" s="70"/>
      <c r="D15" s="70"/>
      <c r="E15" s="70"/>
    </row>
    <row r="16" spans="1:9" ht="53.25" customHeight="1" x14ac:dyDescent="0.35">
      <c r="B16" s="70"/>
      <c r="C16" s="70"/>
      <c r="D16" s="70"/>
      <c r="E16" s="70"/>
    </row>
    <row r="17" spans="1:10" s="29" customFormat="1" x14ac:dyDescent="0.35">
      <c r="A17"/>
      <c r="B17"/>
      <c r="C17"/>
      <c r="D17" s="36"/>
      <c r="E17"/>
      <c r="H17" s="32">
        <v>6</v>
      </c>
      <c r="I17" s="32">
        <v>2</v>
      </c>
      <c r="J17" s="29" t="e">
        <f t="shared" ref="J17:J22" si="0">IF(AND(H$9=TRUE,$H$10=H17),I17,0)</f>
        <v>#N/A</v>
      </c>
    </row>
    <row r="18" spans="1:10" x14ac:dyDescent="0.35">
      <c r="H18" s="31">
        <v>5</v>
      </c>
      <c r="I18" s="31">
        <v>2</v>
      </c>
      <c r="J18" t="e">
        <f t="shared" si="0"/>
        <v>#N/A</v>
      </c>
    </row>
    <row r="19" spans="1:10" x14ac:dyDescent="0.35">
      <c r="H19" s="31">
        <v>4</v>
      </c>
      <c r="I19" s="31">
        <v>1</v>
      </c>
      <c r="J19" t="e">
        <f t="shared" si="0"/>
        <v>#N/A</v>
      </c>
    </row>
    <row r="20" spans="1:10" x14ac:dyDescent="0.35">
      <c r="H20" s="31">
        <v>3</v>
      </c>
      <c r="I20" s="31">
        <v>1</v>
      </c>
      <c r="J20" t="e">
        <f t="shared" si="0"/>
        <v>#N/A</v>
      </c>
    </row>
    <row r="21" spans="1:10" x14ac:dyDescent="0.35">
      <c r="H21" s="31">
        <v>2</v>
      </c>
      <c r="I21" s="31">
        <v>0</v>
      </c>
      <c r="J21" t="e">
        <f t="shared" si="0"/>
        <v>#N/A</v>
      </c>
    </row>
    <row r="22" spans="1:10" x14ac:dyDescent="0.35">
      <c r="H22" s="31">
        <v>1</v>
      </c>
      <c r="I22" s="31">
        <v>0</v>
      </c>
      <c r="J22" t="e">
        <f t="shared" si="0"/>
        <v>#N/A</v>
      </c>
    </row>
    <row r="24" spans="1:10" x14ac:dyDescent="0.35">
      <c r="H24" s="37">
        <v>5</v>
      </c>
      <c r="I24" s="37">
        <v>0</v>
      </c>
      <c r="J24" t="e">
        <f>IF(AND(H$9=FALSE,$H$10=H24),I24,0)</f>
        <v>#N/A</v>
      </c>
    </row>
    <row r="25" spans="1:10" x14ac:dyDescent="0.35">
      <c r="H25" s="37">
        <v>4</v>
      </c>
      <c r="I25" s="37">
        <v>0</v>
      </c>
      <c r="J25" t="e">
        <f>IF(AND(H$9=FALSE,$H$10=H25),I25,0)</f>
        <v>#N/A</v>
      </c>
    </row>
    <row r="26" spans="1:10" x14ac:dyDescent="0.35">
      <c r="H26" s="37">
        <v>3</v>
      </c>
      <c r="I26" s="37">
        <v>0</v>
      </c>
      <c r="J26" t="e">
        <f>IF(AND(H$9=FALSE,$H$10=H26),I26,0)</f>
        <v>#N/A</v>
      </c>
    </row>
    <row r="27" spans="1:10" x14ac:dyDescent="0.35">
      <c r="H27" s="37">
        <v>2</v>
      </c>
      <c r="I27" s="37">
        <v>0</v>
      </c>
      <c r="J27" t="e">
        <f>IF(AND(H$9=FALSE,$H$10=H27),I27,0)</f>
        <v>#N/A</v>
      </c>
    </row>
    <row r="28" spans="1:10" x14ac:dyDescent="0.35">
      <c r="H28" s="37">
        <v>1</v>
      </c>
      <c r="I28" s="37">
        <v>0</v>
      </c>
      <c r="J28" t="e">
        <f>IF(AND(H$9=FALSE,$H$10=H28),I28,0)</f>
        <v>#N/A</v>
      </c>
    </row>
  </sheetData>
  <sheetProtection sheet="1" objects="1" scenarios="1" selectLockedCells="1"/>
  <mergeCells count="15">
    <mergeCell ref="B12:E12"/>
    <mergeCell ref="B13:E16"/>
    <mergeCell ref="A7:B7"/>
    <mergeCell ref="B8:E8"/>
    <mergeCell ref="B9:E9"/>
    <mergeCell ref="B10:C10"/>
    <mergeCell ref="D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'Reference Sheet'!$A$1:$A$4</xm:f>
          </x14:formula1>
          <xm:sqref>C5:C7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J24"/>
  <sheetViews>
    <sheetView topLeftCell="A3" zoomScale="80" zoomScaleNormal="80" workbookViewId="0">
      <selection activeCell="C5" sqref="C5"/>
    </sheetView>
  </sheetViews>
  <sheetFormatPr defaultColWidth="9.1796875" defaultRowHeight="14.5" x14ac:dyDescent="0.35"/>
  <cols>
    <col min="1" max="1" width="21.26953125" customWidth="1"/>
    <col min="2" max="2" width="18.54296875" customWidth="1"/>
    <col min="3" max="3" width="31.26953125" bestFit="1" customWidth="1"/>
    <col min="4" max="4" width="48.81640625" style="36" customWidth="1"/>
    <col min="5" max="5" width="43.1796875" bestFit="1" customWidth="1"/>
    <col min="6" max="6" width="42.26953125" bestFit="1" customWidth="1"/>
    <col min="7" max="7" width="55" customWidth="1"/>
    <col min="8" max="9" width="0" hidden="1" customWidth="1"/>
    <col min="10" max="10" width="33.453125" hidden="1" customWidth="1"/>
  </cols>
  <sheetData>
    <row r="1" spans="1:9" x14ac:dyDescent="0.35">
      <c r="A1" s="75" t="s">
        <v>45</v>
      </c>
      <c r="B1" s="75"/>
      <c r="C1" s="75"/>
      <c r="D1" s="75"/>
      <c r="E1" s="75"/>
      <c r="F1" s="75"/>
    </row>
    <row r="2" spans="1:9" ht="36.75" customHeight="1" x14ac:dyDescent="0.35">
      <c r="A2" s="76" t="s">
        <v>54</v>
      </c>
      <c r="B2" s="76"/>
      <c r="C2" s="76"/>
      <c r="D2" s="76"/>
      <c r="E2" s="76"/>
      <c r="F2" s="76"/>
    </row>
    <row r="3" spans="1:9" ht="46.5" customHeight="1" x14ac:dyDescent="0.35">
      <c r="A3" s="82" t="s">
        <v>57</v>
      </c>
      <c r="B3" s="83"/>
      <c r="C3" s="83"/>
      <c r="D3" s="83"/>
      <c r="E3" s="83"/>
      <c r="F3" s="83"/>
    </row>
    <row r="4" spans="1:9" x14ac:dyDescent="0.35">
      <c r="A4" s="79" t="s">
        <v>3</v>
      </c>
      <c r="B4" s="79"/>
      <c r="C4" s="34" t="s">
        <v>62</v>
      </c>
      <c r="D4" s="34" t="s">
        <v>31</v>
      </c>
      <c r="E4" s="34" t="s">
        <v>32</v>
      </c>
      <c r="F4" s="34" t="s">
        <v>33</v>
      </c>
      <c r="G4" s="34" t="s">
        <v>41</v>
      </c>
    </row>
    <row r="5" spans="1:9" s="29" customFormat="1" ht="174" x14ac:dyDescent="0.35">
      <c r="A5" s="80" t="s">
        <v>199</v>
      </c>
      <c r="B5" s="81"/>
      <c r="C5" s="1"/>
      <c r="D5" s="33" t="s">
        <v>200</v>
      </c>
      <c r="E5" s="33" t="s">
        <v>201</v>
      </c>
      <c r="F5" s="33" t="s">
        <v>202</v>
      </c>
      <c r="G5" s="26"/>
      <c r="H5" s="28" t="e">
        <f>VLOOKUP(C5,'Reference Sheet'!$A$2:$B$4,2)</f>
        <v>#N/A</v>
      </c>
      <c r="I5" s="28"/>
    </row>
    <row r="6" spans="1:9" s="29" customFormat="1" ht="204" customHeight="1" x14ac:dyDescent="0.35">
      <c r="A6" s="71" t="s">
        <v>203</v>
      </c>
      <c r="B6" s="72"/>
      <c r="C6" s="1"/>
      <c r="D6" s="33" t="s">
        <v>204</v>
      </c>
      <c r="E6" s="33" t="s">
        <v>205</v>
      </c>
      <c r="F6" s="33" t="s">
        <v>206</v>
      </c>
      <c r="G6" s="26"/>
      <c r="H6" s="28" t="e">
        <f>VLOOKUP(C6,'Reference Sheet'!$A$2:$B$4,2)</f>
        <v>#N/A</v>
      </c>
      <c r="I6" s="28"/>
    </row>
    <row r="7" spans="1:9" s="29" customFormat="1" ht="163.5" customHeight="1" x14ac:dyDescent="0.35">
      <c r="A7" s="71" t="s">
        <v>207</v>
      </c>
      <c r="B7" s="72"/>
      <c r="C7" s="1"/>
      <c r="D7" s="33" t="s">
        <v>208</v>
      </c>
      <c r="E7" s="33" t="s">
        <v>209</v>
      </c>
      <c r="F7" s="33" t="s">
        <v>210</v>
      </c>
      <c r="G7" s="26"/>
      <c r="H7" s="28" t="e">
        <f>VLOOKUP(C7,'Reference Sheet'!$A$2:$B$4,2)</f>
        <v>#N/A</v>
      </c>
      <c r="I7" s="28"/>
    </row>
    <row r="8" spans="1:9" s="30" customFormat="1" ht="187.5" customHeight="1" x14ac:dyDescent="0.35">
      <c r="A8" s="80" t="s">
        <v>81</v>
      </c>
      <c r="B8" s="81"/>
      <c r="C8" s="1"/>
      <c r="D8" s="33" t="s">
        <v>211</v>
      </c>
      <c r="E8" s="33" t="s">
        <v>212</v>
      </c>
      <c r="F8" s="33" t="s">
        <v>213</v>
      </c>
      <c r="G8" s="27"/>
      <c r="H8" s="30" t="e">
        <f>VLOOKUP(C8,'Reference Sheet'!$A$2:$B$4,2)</f>
        <v>#N/A</v>
      </c>
    </row>
    <row r="9" spans="1:9" s="30" customFormat="1" ht="20.25" customHeight="1" x14ac:dyDescent="0.35">
      <c r="A9"/>
      <c r="B9" s="74" t="s">
        <v>43</v>
      </c>
      <c r="C9" s="74"/>
      <c r="D9" s="74"/>
      <c r="E9" s="74"/>
    </row>
    <row r="10" spans="1:9" x14ac:dyDescent="0.35">
      <c r="A10" s="35"/>
      <c r="B10" s="68" t="s">
        <v>56</v>
      </c>
      <c r="C10" s="69"/>
      <c r="D10" s="69"/>
      <c r="E10" s="69"/>
      <c r="H10" t="b">
        <v>1</v>
      </c>
    </row>
    <row r="11" spans="1:9" ht="57" customHeight="1" x14ac:dyDescent="0.35">
      <c r="A11" s="35"/>
      <c r="B11" s="65" t="s">
        <v>39</v>
      </c>
      <c r="C11" s="66"/>
      <c r="D11" s="66" t="str">
        <f>IFERROR(H11,"")</f>
        <v/>
      </c>
      <c r="E11" s="66"/>
      <c r="H11" t="e">
        <f>SUM(H5:H8)</f>
        <v>#N/A</v>
      </c>
    </row>
    <row r="12" spans="1:9" s="29" customFormat="1" ht="85.5" customHeight="1" x14ac:dyDescent="0.35">
      <c r="A12" s="35"/>
      <c r="B12" s="65" t="s">
        <v>40</v>
      </c>
      <c r="C12" s="66"/>
      <c r="D12" s="67" t="str">
        <f>IFERROR(VLOOKUP(H12,'Reference Sheet'!$A$19:$B$21,2,FALSE),"")</f>
        <v/>
      </c>
      <c r="E12" s="67"/>
      <c r="H12" s="29" t="e">
        <f>SUM(J17:J31)</f>
        <v>#N/A</v>
      </c>
    </row>
    <row r="13" spans="1:9" x14ac:dyDescent="0.35">
      <c r="B13" s="68" t="s">
        <v>55</v>
      </c>
      <c r="C13" s="69"/>
      <c r="D13" s="69"/>
      <c r="E13" s="69"/>
    </row>
    <row r="14" spans="1:9" x14ac:dyDescent="0.35">
      <c r="B14" s="70"/>
      <c r="C14" s="70"/>
      <c r="D14" s="70"/>
      <c r="E14" s="70"/>
    </row>
    <row r="15" spans="1:9" x14ac:dyDescent="0.35">
      <c r="B15" s="70"/>
      <c r="C15" s="70"/>
      <c r="D15" s="70"/>
      <c r="E15" s="70"/>
    </row>
    <row r="16" spans="1:9" x14ac:dyDescent="0.35">
      <c r="A16" s="28"/>
      <c r="B16" s="70"/>
      <c r="C16" s="70"/>
      <c r="D16" s="70"/>
      <c r="E16" s="70"/>
    </row>
    <row r="17" spans="1:10" x14ac:dyDescent="0.35">
      <c r="B17" s="70"/>
      <c r="C17" s="70"/>
      <c r="D17" s="70"/>
      <c r="E17" s="70"/>
      <c r="H17" s="31">
        <v>8</v>
      </c>
      <c r="I17" s="31">
        <v>2</v>
      </c>
      <c r="J17" t="e">
        <f t="shared" ref="J17:J24" si="0">IF(AND(H$10=TRUE,$H$11=H17),I17,0)</f>
        <v>#N/A</v>
      </c>
    </row>
    <row r="18" spans="1:10" s="29" customFormat="1" x14ac:dyDescent="0.35">
      <c r="A18"/>
      <c r="B18"/>
      <c r="C18"/>
      <c r="D18" s="36"/>
      <c r="E18"/>
      <c r="H18" s="32">
        <v>7</v>
      </c>
      <c r="I18" s="32">
        <v>2</v>
      </c>
      <c r="J18" s="29" t="e">
        <f t="shared" si="0"/>
        <v>#N/A</v>
      </c>
    </row>
    <row r="19" spans="1:10" x14ac:dyDescent="0.35">
      <c r="H19" s="31">
        <v>6</v>
      </c>
      <c r="I19" s="31">
        <v>1</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0</v>
      </c>
      <c r="J22" t="e">
        <f t="shared" si="0"/>
        <v>#N/A</v>
      </c>
    </row>
    <row r="23" spans="1:10" x14ac:dyDescent="0.35">
      <c r="H23" s="31">
        <v>2</v>
      </c>
      <c r="I23" s="31">
        <v>0</v>
      </c>
      <c r="J23" t="e">
        <f t="shared" si="0"/>
        <v>#N/A</v>
      </c>
    </row>
    <row r="24" spans="1:10" x14ac:dyDescent="0.35">
      <c r="H24" s="31">
        <v>1</v>
      </c>
      <c r="I24" s="31">
        <v>0</v>
      </c>
      <c r="J24" t="e">
        <f t="shared" si="0"/>
        <v>#N/A</v>
      </c>
    </row>
  </sheetData>
  <sheetProtection sheet="1" objects="1" scenarios="1" selectLockedCell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'Reference Sheet'!$A$1:$A$4</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J24"/>
  <sheetViews>
    <sheetView zoomScale="80" zoomScaleNormal="80" workbookViewId="0">
      <selection activeCell="C5" sqref="C5"/>
    </sheetView>
  </sheetViews>
  <sheetFormatPr defaultColWidth="9.1796875" defaultRowHeight="14.5" x14ac:dyDescent="0.35"/>
  <cols>
    <col min="1" max="1" width="21.26953125" customWidth="1"/>
    <col min="2" max="2" width="18.54296875" customWidth="1"/>
    <col min="3" max="3" width="31.26953125" bestFit="1" customWidth="1"/>
    <col min="4" max="4" width="48.81640625" style="36" customWidth="1"/>
    <col min="5" max="5" width="43.1796875" bestFit="1" customWidth="1"/>
    <col min="6" max="6" width="42.26953125" bestFit="1" customWidth="1"/>
    <col min="7" max="7" width="69.7265625" customWidth="1"/>
    <col min="8" max="10" width="9.1796875" hidden="1" customWidth="1"/>
  </cols>
  <sheetData>
    <row r="1" spans="1:9" x14ac:dyDescent="0.35">
      <c r="A1" s="75" t="s">
        <v>45</v>
      </c>
      <c r="B1" s="75"/>
      <c r="C1" s="75"/>
      <c r="D1" s="75"/>
      <c r="E1" s="75"/>
      <c r="F1" s="75"/>
    </row>
    <row r="2" spans="1:9" ht="36.75" customHeight="1" x14ac:dyDescent="0.35">
      <c r="A2" s="76" t="s">
        <v>53</v>
      </c>
      <c r="B2" s="76"/>
      <c r="C2" s="76"/>
      <c r="D2" s="76"/>
      <c r="E2" s="76"/>
      <c r="F2" s="76"/>
    </row>
    <row r="3" spans="1:9" ht="46.5" customHeight="1" x14ac:dyDescent="0.35">
      <c r="A3" s="82" t="s">
        <v>214</v>
      </c>
      <c r="B3" s="83"/>
      <c r="C3" s="83"/>
      <c r="D3" s="83"/>
      <c r="E3" s="83"/>
      <c r="F3" s="83"/>
    </row>
    <row r="4" spans="1:9" x14ac:dyDescent="0.35">
      <c r="A4" s="79" t="s">
        <v>3</v>
      </c>
      <c r="B4" s="79"/>
      <c r="C4" s="34" t="s">
        <v>62</v>
      </c>
      <c r="D4" s="34" t="s">
        <v>31</v>
      </c>
      <c r="E4" s="34" t="s">
        <v>32</v>
      </c>
      <c r="F4" s="34" t="s">
        <v>33</v>
      </c>
      <c r="G4" s="34" t="s">
        <v>41</v>
      </c>
    </row>
    <row r="5" spans="1:9" s="29" customFormat="1" ht="190" customHeight="1" x14ac:dyDescent="0.35">
      <c r="A5" s="80" t="s">
        <v>215</v>
      </c>
      <c r="B5" s="81"/>
      <c r="C5" s="1"/>
      <c r="D5" s="33" t="s">
        <v>216</v>
      </c>
      <c r="E5" s="33" t="s">
        <v>217</v>
      </c>
      <c r="F5" s="33" t="s">
        <v>218</v>
      </c>
      <c r="G5" s="26"/>
      <c r="H5" s="28" t="e">
        <f>VLOOKUP(C5,'Reference Sheet'!$A$2:$B$4,2)</f>
        <v>#N/A</v>
      </c>
      <c r="I5" s="28"/>
    </row>
    <row r="6" spans="1:9" s="29" customFormat="1" ht="186.75" customHeight="1" x14ac:dyDescent="0.35">
      <c r="A6" s="71" t="s">
        <v>219</v>
      </c>
      <c r="B6" s="72"/>
      <c r="C6" s="1"/>
      <c r="D6" s="33" t="s">
        <v>220</v>
      </c>
      <c r="E6" s="33" t="s">
        <v>221</v>
      </c>
      <c r="F6" s="33" t="s">
        <v>222</v>
      </c>
      <c r="G6" s="26"/>
      <c r="H6" s="28" t="e">
        <f>VLOOKUP(C6,'Reference Sheet'!$A$2:$B$4,2)</f>
        <v>#N/A</v>
      </c>
      <c r="I6" s="28"/>
    </row>
    <row r="7" spans="1:9" s="29" customFormat="1" ht="207.5" customHeight="1" x14ac:dyDescent="0.35">
      <c r="A7" s="71" t="s">
        <v>82</v>
      </c>
      <c r="B7" s="72"/>
      <c r="C7" s="1"/>
      <c r="D7" s="33" t="s">
        <v>223</v>
      </c>
      <c r="E7" s="33" t="s">
        <v>224</v>
      </c>
      <c r="F7" s="33" t="s">
        <v>225</v>
      </c>
      <c r="G7" s="26"/>
      <c r="H7" s="28" t="e">
        <f>VLOOKUP(C7,'Reference Sheet'!$A$2:$B$4,2)</f>
        <v>#N/A</v>
      </c>
      <c r="I7" s="28"/>
    </row>
    <row r="8" spans="1:9" s="30" customFormat="1" ht="225" customHeight="1" x14ac:dyDescent="0.35">
      <c r="A8" s="80" t="s">
        <v>226</v>
      </c>
      <c r="B8" s="81"/>
      <c r="C8" s="1"/>
      <c r="D8" s="33" t="s">
        <v>227</v>
      </c>
      <c r="E8" s="33" t="s">
        <v>228</v>
      </c>
      <c r="F8" s="33" t="s">
        <v>229</v>
      </c>
      <c r="G8" s="27"/>
      <c r="H8" s="30" t="e">
        <f>VLOOKUP(C8,'Reference Sheet'!$A$2:$B$4,2)</f>
        <v>#N/A</v>
      </c>
    </row>
    <row r="9" spans="1:9" s="30" customFormat="1" ht="20.25" customHeight="1" x14ac:dyDescent="0.35">
      <c r="A9"/>
      <c r="B9" s="74" t="s">
        <v>104</v>
      </c>
      <c r="C9" s="74"/>
      <c r="D9" s="74"/>
      <c r="E9" s="74"/>
    </row>
    <row r="10" spans="1:9" x14ac:dyDescent="0.35">
      <c r="A10" s="35"/>
      <c r="B10" s="68" t="s">
        <v>52</v>
      </c>
      <c r="C10" s="69"/>
      <c r="D10" s="69"/>
      <c r="E10" s="69"/>
      <c r="H10" t="b">
        <v>1</v>
      </c>
    </row>
    <row r="11" spans="1:9" ht="57" customHeight="1" x14ac:dyDescent="0.35">
      <c r="A11" s="35"/>
      <c r="B11" s="65" t="s">
        <v>39</v>
      </c>
      <c r="C11" s="66"/>
      <c r="D11" s="66" t="str">
        <f>IFERROR(H11,"")</f>
        <v/>
      </c>
      <c r="E11" s="66"/>
      <c r="H11" t="e">
        <f>SUM(H5:H8)</f>
        <v>#N/A</v>
      </c>
    </row>
    <row r="12" spans="1:9" s="29" customFormat="1" ht="85.5" customHeight="1" x14ac:dyDescent="0.35">
      <c r="A12" s="35"/>
      <c r="B12" s="65" t="s">
        <v>40</v>
      </c>
      <c r="C12" s="66"/>
      <c r="D12" s="67" t="str">
        <f>IFERROR(VLOOKUP(H12,'Reference Sheet'!$A$19:$B$21,2,FALSE),"")</f>
        <v/>
      </c>
      <c r="E12" s="67"/>
      <c r="H12" s="29" t="e">
        <f>SUM(J17:J31)</f>
        <v>#N/A</v>
      </c>
    </row>
    <row r="13" spans="1:9" x14ac:dyDescent="0.35">
      <c r="B13" s="68" t="s">
        <v>51</v>
      </c>
      <c r="C13" s="69"/>
      <c r="D13" s="69"/>
      <c r="E13" s="69"/>
    </row>
    <row r="14" spans="1:9" x14ac:dyDescent="0.35">
      <c r="B14" s="70"/>
      <c r="C14" s="70"/>
      <c r="D14" s="70"/>
      <c r="E14" s="70"/>
    </row>
    <row r="15" spans="1:9" x14ac:dyDescent="0.35">
      <c r="B15" s="70"/>
      <c r="C15" s="70"/>
      <c r="D15" s="70"/>
      <c r="E15" s="70"/>
    </row>
    <row r="16" spans="1:9" x14ac:dyDescent="0.35">
      <c r="A16" s="28"/>
      <c r="B16" s="70"/>
      <c r="C16" s="70"/>
      <c r="D16" s="70"/>
      <c r="E16" s="70"/>
    </row>
    <row r="17" spans="1:10" x14ac:dyDescent="0.35">
      <c r="B17" s="70"/>
      <c r="C17" s="70"/>
      <c r="D17" s="70"/>
      <c r="E17" s="70"/>
      <c r="H17" s="31">
        <v>8</v>
      </c>
      <c r="I17" s="31">
        <v>2</v>
      </c>
      <c r="J17" t="e">
        <f t="shared" ref="J17:J24" si="0">IF(AND(H$10=TRUE,$H$11=H17),I17,0)</f>
        <v>#N/A</v>
      </c>
    </row>
    <row r="18" spans="1:10" s="29" customFormat="1" x14ac:dyDescent="0.35">
      <c r="A18"/>
      <c r="B18"/>
      <c r="C18"/>
      <c r="D18" s="36"/>
      <c r="E18"/>
      <c r="H18" s="32">
        <v>7</v>
      </c>
      <c r="I18" s="32">
        <v>2</v>
      </c>
      <c r="J18" s="29" t="e">
        <f t="shared" si="0"/>
        <v>#N/A</v>
      </c>
    </row>
    <row r="19" spans="1:10" x14ac:dyDescent="0.35">
      <c r="H19" s="31">
        <v>6</v>
      </c>
      <c r="I19" s="31">
        <v>2</v>
      </c>
      <c r="J19" t="e">
        <f t="shared" si="0"/>
        <v>#N/A</v>
      </c>
    </row>
    <row r="20" spans="1:10" x14ac:dyDescent="0.35">
      <c r="H20" s="31">
        <v>5</v>
      </c>
      <c r="I20" s="31">
        <v>1</v>
      </c>
      <c r="J20" t="e">
        <f t="shared" si="0"/>
        <v>#N/A</v>
      </c>
    </row>
    <row r="21" spans="1:10" x14ac:dyDescent="0.35">
      <c r="H21" s="31">
        <v>4</v>
      </c>
      <c r="I21" s="31">
        <v>1</v>
      </c>
      <c r="J21" t="e">
        <f t="shared" si="0"/>
        <v>#N/A</v>
      </c>
    </row>
    <row r="22" spans="1:10" x14ac:dyDescent="0.35">
      <c r="H22" s="31">
        <v>3</v>
      </c>
      <c r="I22" s="31">
        <v>1</v>
      </c>
      <c r="J22" t="e">
        <f t="shared" si="0"/>
        <v>#N/A</v>
      </c>
    </row>
    <row r="23" spans="1:10" x14ac:dyDescent="0.35">
      <c r="H23" s="31">
        <v>2</v>
      </c>
      <c r="I23" s="31">
        <v>0</v>
      </c>
      <c r="J23" t="e">
        <f t="shared" si="0"/>
        <v>#N/A</v>
      </c>
    </row>
    <row r="24" spans="1:10" x14ac:dyDescent="0.35">
      <c r="H24" s="31">
        <v>1</v>
      </c>
      <c r="I24" s="31">
        <v>0</v>
      </c>
      <c r="J24" t="e">
        <f t="shared" si="0"/>
        <v>#N/A</v>
      </c>
    </row>
  </sheetData>
  <sheetProtection sheet="1" selectLockedCell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'Reference Sheet'!$A$1:$A$4</xm:f>
          </x14:formula1>
          <xm:sqref>C5:C8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14BA154886904C8FB930CAE9C38B4C" ma:contentTypeVersion="7" ma:contentTypeDescription="Create a new document." ma:contentTypeScope="" ma:versionID="7c0f7f693ca35f2b4b31f8811a30b40f">
  <xsd:schema xmlns:xsd="http://www.w3.org/2001/XMLSchema" xmlns:xs="http://www.w3.org/2001/XMLSchema" xmlns:p="http://schemas.microsoft.com/office/2006/metadata/properties" xmlns:ns1="http://schemas.microsoft.com/sharepoint/v3" xmlns:ns2="8fc30954-1313-4bc1-b3e0-d36628fcc9e0" xmlns:ns3="54031767-dd6d-417c-ab73-583408f47564" targetNamespace="http://schemas.microsoft.com/office/2006/metadata/properties" ma:root="true" ma:fieldsID="eb05207ad1c4fc7e4fe21d4434e60a8a" ns1:_="" ns2:_="" ns3:_="">
    <xsd:import namespace="http://schemas.microsoft.com/sharepoint/v3"/>
    <xsd:import namespace="8fc30954-1313-4bc1-b3e0-d36628fcc9e0"/>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30954-1313-4bc1-b3e0-d36628fcc9e0"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Remediation_x0020_Date xmlns="8fc30954-1313-4bc1-b3e0-d36628fcc9e0">2024-07-08T19:56:54+00:00</Remediation_x0020_Date>
    <PublishingStartDate xmlns="http://schemas.microsoft.com/sharepoint/v3" xsi:nil="true"/>
    <Estimated_x0020_Creation_x0020_Date xmlns="8fc30954-1313-4bc1-b3e0-d36628fcc9e0" xsi:nil="true"/>
    <Priority xmlns="8fc30954-1313-4bc1-b3e0-d36628fcc9e0">New</Priority>
  </documentManagement>
</p:properties>
</file>

<file path=customXml/itemProps1.xml><?xml version="1.0" encoding="utf-8"?>
<ds:datastoreItem xmlns:ds="http://schemas.openxmlformats.org/officeDocument/2006/customXml" ds:itemID="{3BC24AFA-CB2F-4A5A-B453-C814DCBEF654}"/>
</file>

<file path=customXml/itemProps2.xml><?xml version="1.0" encoding="utf-8"?>
<ds:datastoreItem xmlns:ds="http://schemas.openxmlformats.org/officeDocument/2006/customXml" ds:itemID="{FFC598F5-F7D2-45FD-B8A0-4563532EE2EB}"/>
</file>

<file path=customXml/itemProps3.xml><?xml version="1.0" encoding="utf-8"?>
<ds:datastoreItem xmlns:ds="http://schemas.openxmlformats.org/officeDocument/2006/customXml" ds:itemID="{9C114CD2-014F-43EA-A1B7-4D3F4846D8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Summary</vt:lpstr>
      <vt:lpstr>1.1 Alignment</vt:lpstr>
      <vt:lpstr>1.2 Strengths-Based</vt:lpstr>
      <vt:lpstr>1.3 Health Literacy Analysis</vt:lpstr>
      <vt:lpstr>1.4 Comprehensive Sex Ed.</vt:lpstr>
      <vt:lpstr>2.1 Engagement</vt:lpstr>
      <vt:lpstr>2.2 Culturally Responsive</vt:lpstr>
      <vt:lpstr>3.1 Supports for Teachers</vt:lpstr>
      <vt:lpstr>3.2 Supports for Students</vt:lpstr>
      <vt:lpstr>3.3 Digital Design Elements</vt:lpstr>
      <vt:lpstr>4.1 Formative Assessment</vt:lpstr>
      <vt:lpstr>4.2 Performance Assessments</vt:lpstr>
      <vt:lpstr>4.3 Integrated Assessment</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"MooreA"</dc:creator>
  <cp:lastModifiedBy>MONTGOMERY Jenna * ODE</cp:lastModifiedBy>
  <dcterms:created xsi:type="dcterms:W3CDTF">2020-07-14T16:36:14Z</dcterms:created>
  <dcterms:modified xsi:type="dcterms:W3CDTF">2024-07-08T19:56:27Z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30ea53-6f5e-4160-81a5-992a9105450a_Enabled">
    <vt:lpwstr>true</vt:lpwstr>
  </property>
  <property fmtid="{D5CDD505-2E9C-101B-9397-08002B2CF9AE}" pid="3" name="MSIP_Label_7730ea53-6f5e-4160-81a5-992a9105450a_SetDate">
    <vt:lpwstr>2024-04-30T18:36:01Z</vt:lpwstr>
  </property>
  <property fmtid="{D5CDD505-2E9C-101B-9397-08002B2CF9AE}" pid="4" name="MSIP_Label_7730ea53-6f5e-4160-81a5-992a9105450a_Method">
    <vt:lpwstr>Standard</vt:lpwstr>
  </property>
  <property fmtid="{D5CDD505-2E9C-101B-9397-08002B2CF9AE}" pid="5" name="MSIP_Label_7730ea53-6f5e-4160-81a5-992a9105450a_Name">
    <vt:lpwstr>Level 2 - Limited (Items)</vt:lpwstr>
  </property>
  <property fmtid="{D5CDD505-2E9C-101B-9397-08002B2CF9AE}" pid="6" name="MSIP_Label_7730ea53-6f5e-4160-81a5-992a9105450a_SiteId">
    <vt:lpwstr>b4f51418-b269-49a2-935a-fa54bf584fc8</vt:lpwstr>
  </property>
  <property fmtid="{D5CDD505-2E9C-101B-9397-08002B2CF9AE}" pid="7" name="MSIP_Label_7730ea53-6f5e-4160-81a5-992a9105450a_ActionId">
    <vt:lpwstr>4245c53a-40ad-4b1a-a330-85e5e936c6a4</vt:lpwstr>
  </property>
  <property fmtid="{D5CDD505-2E9C-101B-9397-08002B2CF9AE}" pid="8" name="MSIP_Label_7730ea53-6f5e-4160-81a5-992a9105450a_ContentBits">
    <vt:lpwstr>0</vt:lpwstr>
  </property>
  <property fmtid="{D5CDD505-2E9C-101B-9397-08002B2CF9AE}" pid="9" name="ContentTypeId">
    <vt:lpwstr>0x0101000414BA154886904C8FB930CAE9C38B4C</vt:lpwstr>
  </property>
</Properties>
</file>