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0. USDA Foods Program\"/>
    </mc:Choice>
  </mc:AlternateContent>
  <xr:revisionPtr revIDLastSave="0" documentId="13_ncr:1_{6D0A130C-D899-4F0B-B347-1F0B13F1F85B}" xr6:coauthVersionLast="47" xr6:coauthVersionMax="47" xr10:uidLastSave="{00000000-0000-0000-0000-000000000000}"/>
  <bookViews>
    <workbookView xWindow="28680" yWindow="-120" windowWidth="29040" windowHeight="15840" activeTab="1" xr2:uid="{9B227B6E-38FC-449C-B303-9179D18876B3}"/>
  </bookViews>
  <sheets>
    <sheet name="Instructions" sheetId="15" r:id="rId1"/>
    <sheet name="Direct Delivery Analysis" sheetId="1" r:id="rId2"/>
  </sheets>
  <definedNames>
    <definedName name="_xlnm._FilterDatabase" localSheetId="1" hidden="1">'Direct Delivery Analysis'!$A$4:$Y$4</definedName>
    <definedName name="_xlnm.Print_Area" localSheetId="1">'Direct Delivery Analysis'!$B$1:$K$57</definedName>
    <definedName name="_xlnm.Print_Titles" localSheetId="1">'Direct Delivery Analysis'!$1:$4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" i="1"/>
  <c r="H6" i="1" l="1"/>
  <c r="I6" i="1" s="1"/>
  <c r="T6" i="1" s="1"/>
  <c r="U6" i="1" s="1"/>
  <c r="H7" i="1"/>
  <c r="I7" i="1" s="1"/>
  <c r="T7" i="1" s="1"/>
  <c r="U7" i="1" s="1"/>
  <c r="H8" i="1"/>
  <c r="I8" i="1" s="1"/>
  <c r="T8" i="1" s="1"/>
  <c r="U8" i="1" s="1"/>
  <c r="H9" i="1"/>
  <c r="I9" i="1" s="1"/>
  <c r="T9" i="1" s="1"/>
  <c r="U9" i="1" s="1"/>
  <c r="H10" i="1"/>
  <c r="I10" i="1" s="1"/>
  <c r="H11" i="1"/>
  <c r="I11" i="1" s="1"/>
  <c r="T11" i="1" s="1"/>
  <c r="U11" i="1" s="1"/>
  <c r="H12" i="1"/>
  <c r="I12" i="1" s="1"/>
  <c r="T12" i="1" s="1"/>
  <c r="U12" i="1" s="1"/>
  <c r="H13" i="1"/>
  <c r="I13" i="1" s="1"/>
  <c r="T13" i="1" s="1"/>
  <c r="U13" i="1" s="1"/>
  <c r="H14" i="1"/>
  <c r="I14" i="1" s="1"/>
  <c r="T14" i="1" s="1"/>
  <c r="U14" i="1" s="1"/>
  <c r="H15" i="1"/>
  <c r="I15" i="1" s="1"/>
  <c r="T15" i="1" s="1"/>
  <c r="U15" i="1" s="1"/>
  <c r="H16" i="1"/>
  <c r="I16" i="1" s="1"/>
  <c r="T16" i="1" s="1"/>
  <c r="U16" i="1" s="1"/>
  <c r="H17" i="1"/>
  <c r="I17" i="1" s="1"/>
  <c r="T17" i="1" s="1"/>
  <c r="U17" i="1" s="1"/>
  <c r="H18" i="1"/>
  <c r="I18" i="1" s="1"/>
  <c r="H19" i="1"/>
  <c r="I19" i="1" s="1"/>
  <c r="T19" i="1" s="1"/>
  <c r="U19" i="1" s="1"/>
  <c r="H20" i="1"/>
  <c r="I20" i="1" s="1"/>
  <c r="T20" i="1" s="1"/>
  <c r="U20" i="1" s="1"/>
  <c r="H21" i="1"/>
  <c r="I21" i="1" s="1"/>
  <c r="T21" i="1" s="1"/>
  <c r="U21" i="1" s="1"/>
  <c r="H22" i="1"/>
  <c r="I22" i="1" s="1"/>
  <c r="T22" i="1" s="1"/>
  <c r="U22" i="1" s="1"/>
  <c r="H23" i="1"/>
  <c r="I23" i="1" s="1"/>
  <c r="T23" i="1" s="1"/>
  <c r="U23" i="1" s="1"/>
  <c r="H24" i="1"/>
  <c r="I24" i="1" s="1"/>
  <c r="T24" i="1" s="1"/>
  <c r="U24" i="1" s="1"/>
  <c r="H25" i="1"/>
  <c r="I25" i="1" s="1"/>
  <c r="T25" i="1" s="1"/>
  <c r="U25" i="1" s="1"/>
  <c r="H26" i="1"/>
  <c r="I26" i="1" s="1"/>
  <c r="H27" i="1"/>
  <c r="I27" i="1" s="1"/>
  <c r="T27" i="1" s="1"/>
  <c r="U27" i="1" s="1"/>
  <c r="I28" i="1"/>
  <c r="T28" i="1" s="1"/>
  <c r="U28" i="1" s="1"/>
  <c r="H29" i="1"/>
  <c r="I29" i="1" s="1"/>
  <c r="T29" i="1" s="1"/>
  <c r="U29" i="1" s="1"/>
  <c r="H30" i="1"/>
  <c r="I30" i="1" s="1"/>
  <c r="T30" i="1" s="1"/>
  <c r="U30" i="1" s="1"/>
  <c r="H31" i="1"/>
  <c r="I31" i="1" s="1"/>
  <c r="T31" i="1" s="1"/>
  <c r="U31" i="1" s="1"/>
  <c r="H32" i="1"/>
  <c r="I32" i="1" s="1"/>
  <c r="T32" i="1" s="1"/>
  <c r="U32" i="1" s="1"/>
  <c r="H33" i="1"/>
  <c r="I33" i="1" s="1"/>
  <c r="T33" i="1" s="1"/>
  <c r="U33" i="1" s="1"/>
  <c r="H34" i="1"/>
  <c r="I34" i="1" s="1"/>
  <c r="H35" i="1"/>
  <c r="I35" i="1" s="1"/>
  <c r="T35" i="1" s="1"/>
  <c r="U35" i="1" s="1"/>
  <c r="H36" i="1"/>
  <c r="I36" i="1" s="1"/>
  <c r="T36" i="1" s="1"/>
  <c r="U36" i="1" s="1"/>
  <c r="H37" i="1"/>
  <c r="I37" i="1" s="1"/>
  <c r="T37" i="1" s="1"/>
  <c r="U37" i="1" s="1"/>
  <c r="H38" i="1"/>
  <c r="I38" i="1" s="1"/>
  <c r="T38" i="1" s="1"/>
  <c r="U38" i="1" s="1"/>
  <c r="H39" i="1"/>
  <c r="I39" i="1" s="1"/>
  <c r="T39" i="1" s="1"/>
  <c r="U39" i="1" s="1"/>
  <c r="H40" i="1"/>
  <c r="I40" i="1" s="1"/>
  <c r="T40" i="1" s="1"/>
  <c r="U40" i="1" s="1"/>
  <c r="H41" i="1"/>
  <c r="I41" i="1" s="1"/>
  <c r="T41" i="1" s="1"/>
  <c r="U41" i="1" s="1"/>
  <c r="H42" i="1"/>
  <c r="I42" i="1" s="1"/>
  <c r="H43" i="1"/>
  <c r="I43" i="1" s="1"/>
  <c r="T43" i="1" s="1"/>
  <c r="U43" i="1" s="1"/>
  <c r="H44" i="1"/>
  <c r="I44" i="1" s="1"/>
  <c r="T44" i="1" s="1"/>
  <c r="U44" i="1" s="1"/>
  <c r="H45" i="1"/>
  <c r="I45" i="1" s="1"/>
  <c r="T45" i="1" s="1"/>
  <c r="U45" i="1" s="1"/>
  <c r="H46" i="1"/>
  <c r="I46" i="1" s="1"/>
  <c r="T46" i="1" s="1"/>
  <c r="U46" i="1" s="1"/>
  <c r="H47" i="1"/>
  <c r="I47" i="1" s="1"/>
  <c r="T47" i="1" s="1"/>
  <c r="H48" i="1"/>
  <c r="I48" i="1" s="1"/>
  <c r="T48" i="1" s="1"/>
  <c r="U48" i="1" s="1"/>
  <c r="H49" i="1"/>
  <c r="I49" i="1" s="1"/>
  <c r="L49" i="1" s="1"/>
  <c r="M49" i="1" s="1"/>
  <c r="H50" i="1"/>
  <c r="I50" i="1" s="1"/>
  <c r="L50" i="1" s="1"/>
  <c r="M50" i="1" s="1"/>
  <c r="H51" i="1"/>
  <c r="I51" i="1" s="1"/>
  <c r="L51" i="1" s="1"/>
  <c r="M51" i="1" s="1"/>
  <c r="H52" i="1"/>
  <c r="I52" i="1" s="1"/>
  <c r="L52" i="1" s="1"/>
  <c r="M52" i="1" s="1"/>
  <c r="H53" i="1"/>
  <c r="I53" i="1" s="1"/>
  <c r="L53" i="1" s="1"/>
  <c r="M53" i="1" s="1"/>
  <c r="H54" i="1"/>
  <c r="I54" i="1" s="1"/>
  <c r="L54" i="1" s="1"/>
  <c r="M54" i="1" s="1"/>
  <c r="H55" i="1"/>
  <c r="I55" i="1" s="1"/>
  <c r="L55" i="1" s="1"/>
  <c r="M55" i="1" s="1"/>
  <c r="H56" i="1"/>
  <c r="I56" i="1" s="1"/>
  <c r="L56" i="1" s="1"/>
  <c r="M56" i="1" s="1"/>
  <c r="H57" i="1"/>
  <c r="I57" i="1" s="1"/>
  <c r="L57" i="1" s="1"/>
  <c r="M57" i="1" s="1"/>
  <c r="U47" i="1" l="1"/>
  <c r="T42" i="1"/>
  <c r="U42" i="1" s="1"/>
  <c r="T34" i="1"/>
  <c r="U34" i="1" s="1"/>
  <c r="T26" i="1"/>
  <c r="U26" i="1" s="1"/>
  <c r="T18" i="1"/>
  <c r="U18" i="1" s="1"/>
  <c r="T10" i="1"/>
  <c r="U10" i="1" s="1"/>
  <c r="T57" i="1"/>
  <c r="U57" i="1" s="1"/>
  <c r="W57" i="1" s="1"/>
  <c r="Y57" i="1" s="1"/>
  <c r="T56" i="1"/>
  <c r="U56" i="1" s="1"/>
  <c r="W56" i="1" s="1"/>
  <c r="Y56" i="1" s="1"/>
  <c r="T55" i="1"/>
  <c r="U55" i="1" s="1"/>
  <c r="W55" i="1" s="1"/>
  <c r="Y55" i="1" s="1"/>
  <c r="T54" i="1"/>
  <c r="U54" i="1" s="1"/>
  <c r="W54" i="1" s="1"/>
  <c r="Y54" i="1" s="1"/>
  <c r="T53" i="1"/>
  <c r="U53" i="1" s="1"/>
  <c r="W53" i="1" s="1"/>
  <c r="Y53" i="1" s="1"/>
  <c r="T52" i="1"/>
  <c r="U52" i="1" s="1"/>
  <c r="W52" i="1" s="1"/>
  <c r="Y52" i="1" s="1"/>
  <c r="T51" i="1"/>
  <c r="U51" i="1" s="1"/>
  <c r="W51" i="1" s="1"/>
  <c r="Y51" i="1" s="1"/>
  <c r="T50" i="1"/>
  <c r="U50" i="1" s="1"/>
  <c r="W50" i="1" s="1"/>
  <c r="Y50" i="1" s="1"/>
  <c r="T49" i="1"/>
  <c r="U49" i="1" s="1"/>
  <c r="W49" i="1" s="1"/>
  <c r="Y49" i="1" s="1"/>
  <c r="L6" i="1" l="1"/>
  <c r="M6" i="1" s="1"/>
  <c r="W6" i="1" s="1"/>
  <c r="Y6" i="1" s="1"/>
  <c r="L7" i="1"/>
  <c r="M7" i="1" s="1"/>
  <c r="W7" i="1" s="1"/>
  <c r="Y7" i="1" s="1"/>
  <c r="L8" i="1"/>
  <c r="M8" i="1" s="1"/>
  <c r="W8" i="1" s="1"/>
  <c r="Y8" i="1" s="1"/>
  <c r="L9" i="1"/>
  <c r="M9" i="1" s="1"/>
  <c r="W9" i="1" s="1"/>
  <c r="Y9" i="1" s="1"/>
  <c r="L10" i="1"/>
  <c r="M10" i="1" s="1"/>
  <c r="W10" i="1" s="1"/>
  <c r="Y10" i="1" s="1"/>
  <c r="L11" i="1"/>
  <c r="M11" i="1" s="1"/>
  <c r="W11" i="1" s="1"/>
  <c r="Y11" i="1" s="1"/>
  <c r="L12" i="1"/>
  <c r="M12" i="1" s="1"/>
  <c r="W12" i="1" s="1"/>
  <c r="Y12" i="1" s="1"/>
  <c r="L13" i="1"/>
  <c r="M13" i="1" s="1"/>
  <c r="W13" i="1" s="1"/>
  <c r="Y13" i="1" s="1"/>
  <c r="L14" i="1"/>
  <c r="M14" i="1" s="1"/>
  <c r="W14" i="1" s="1"/>
  <c r="Y14" i="1" s="1"/>
  <c r="L15" i="1"/>
  <c r="M15" i="1" s="1"/>
  <c r="W15" i="1" s="1"/>
  <c r="Y15" i="1" s="1"/>
  <c r="L16" i="1"/>
  <c r="M16" i="1" s="1"/>
  <c r="W16" i="1" s="1"/>
  <c r="Y16" i="1" s="1"/>
  <c r="L17" i="1"/>
  <c r="M17" i="1" s="1"/>
  <c r="W17" i="1" s="1"/>
  <c r="Y17" i="1" s="1"/>
  <c r="L18" i="1"/>
  <c r="M18" i="1" s="1"/>
  <c r="W18" i="1" s="1"/>
  <c r="Y18" i="1" s="1"/>
  <c r="L19" i="1"/>
  <c r="M19" i="1" s="1"/>
  <c r="W19" i="1" s="1"/>
  <c r="Y19" i="1" s="1"/>
  <c r="L20" i="1"/>
  <c r="M20" i="1" s="1"/>
  <c r="W20" i="1" s="1"/>
  <c r="Y20" i="1" s="1"/>
  <c r="L21" i="1"/>
  <c r="M21" i="1" s="1"/>
  <c r="W21" i="1" s="1"/>
  <c r="Y21" i="1" s="1"/>
  <c r="L22" i="1"/>
  <c r="M22" i="1" s="1"/>
  <c r="W22" i="1" s="1"/>
  <c r="Y22" i="1" s="1"/>
  <c r="L23" i="1"/>
  <c r="M23" i="1" s="1"/>
  <c r="W23" i="1" s="1"/>
  <c r="Y23" i="1" s="1"/>
  <c r="L24" i="1"/>
  <c r="M24" i="1" s="1"/>
  <c r="W24" i="1" s="1"/>
  <c r="Y24" i="1" s="1"/>
  <c r="L25" i="1"/>
  <c r="M25" i="1" s="1"/>
  <c r="W25" i="1" s="1"/>
  <c r="Y25" i="1" s="1"/>
  <c r="L26" i="1"/>
  <c r="M26" i="1" s="1"/>
  <c r="W26" i="1" s="1"/>
  <c r="Y26" i="1" s="1"/>
  <c r="L27" i="1"/>
  <c r="M27" i="1" s="1"/>
  <c r="W27" i="1" s="1"/>
  <c r="Y27" i="1" s="1"/>
  <c r="L28" i="1"/>
  <c r="M28" i="1" s="1"/>
  <c r="W28" i="1" s="1"/>
  <c r="Y28" i="1" s="1"/>
  <c r="L29" i="1"/>
  <c r="M29" i="1" s="1"/>
  <c r="W29" i="1" s="1"/>
  <c r="Y29" i="1" s="1"/>
  <c r="L30" i="1"/>
  <c r="M30" i="1" s="1"/>
  <c r="W30" i="1" s="1"/>
  <c r="Y30" i="1" s="1"/>
  <c r="L31" i="1"/>
  <c r="M31" i="1" s="1"/>
  <c r="W31" i="1" s="1"/>
  <c r="Y31" i="1" s="1"/>
  <c r="L32" i="1"/>
  <c r="M32" i="1" s="1"/>
  <c r="W32" i="1" s="1"/>
  <c r="Y32" i="1" s="1"/>
  <c r="L33" i="1"/>
  <c r="M33" i="1" s="1"/>
  <c r="W33" i="1" s="1"/>
  <c r="Y33" i="1" s="1"/>
  <c r="L34" i="1"/>
  <c r="M34" i="1" s="1"/>
  <c r="W34" i="1" s="1"/>
  <c r="Y34" i="1" s="1"/>
  <c r="L35" i="1"/>
  <c r="M35" i="1" s="1"/>
  <c r="W35" i="1" s="1"/>
  <c r="Y35" i="1" s="1"/>
  <c r="L36" i="1"/>
  <c r="M36" i="1" s="1"/>
  <c r="W36" i="1" s="1"/>
  <c r="Y36" i="1" s="1"/>
  <c r="L37" i="1"/>
  <c r="M37" i="1" s="1"/>
  <c r="W37" i="1" s="1"/>
  <c r="Y37" i="1" s="1"/>
  <c r="L38" i="1"/>
  <c r="M38" i="1" s="1"/>
  <c r="W38" i="1" s="1"/>
  <c r="Y38" i="1" s="1"/>
  <c r="L39" i="1"/>
  <c r="M39" i="1" s="1"/>
  <c r="W39" i="1" s="1"/>
  <c r="Y39" i="1" s="1"/>
  <c r="L40" i="1"/>
  <c r="M40" i="1" s="1"/>
  <c r="W40" i="1" s="1"/>
  <c r="Y40" i="1" s="1"/>
  <c r="L41" i="1"/>
  <c r="M41" i="1" s="1"/>
  <c r="W41" i="1" s="1"/>
  <c r="Y41" i="1" s="1"/>
  <c r="L42" i="1"/>
  <c r="M42" i="1" s="1"/>
  <c r="W42" i="1" s="1"/>
  <c r="Y42" i="1" s="1"/>
  <c r="L43" i="1"/>
  <c r="M43" i="1" s="1"/>
  <c r="W43" i="1" s="1"/>
  <c r="Y43" i="1" s="1"/>
  <c r="L44" i="1"/>
  <c r="M44" i="1" s="1"/>
  <c r="W44" i="1" s="1"/>
  <c r="Y44" i="1" s="1"/>
  <c r="L45" i="1"/>
  <c r="M45" i="1" s="1"/>
  <c r="W45" i="1" s="1"/>
  <c r="Y45" i="1" s="1"/>
  <c r="L46" i="1"/>
  <c r="M46" i="1" s="1"/>
  <c r="W46" i="1" s="1"/>
  <c r="Y46" i="1" s="1"/>
  <c r="L47" i="1"/>
  <c r="M47" i="1" s="1"/>
  <c r="W47" i="1" s="1"/>
  <c r="Y47" i="1" s="1"/>
  <c r="L48" i="1"/>
  <c r="M48" i="1" s="1"/>
  <c r="W48" i="1" s="1"/>
  <c r="Y48" i="1" s="1"/>
  <c r="H5" i="1" l="1"/>
  <c r="I5" i="1" s="1"/>
  <c r="T5" i="1" s="1"/>
  <c r="U5" i="1" s="1"/>
  <c r="L5" i="1" l="1"/>
  <c r="M5" i="1" s="1"/>
  <c r="W5" i="1" s="1"/>
  <c r="Y5" i="1" s="1"/>
</calcChain>
</file>

<file path=xl/sharedStrings.xml><?xml version="1.0" encoding="utf-8"?>
<sst xmlns="http://schemas.openxmlformats.org/spreadsheetml/2006/main" count="279" uniqueCount="166">
  <si>
    <t>Product Description</t>
  </si>
  <si>
    <t>Meat</t>
  </si>
  <si>
    <t>Poultry</t>
  </si>
  <si>
    <t>Fish</t>
  </si>
  <si>
    <t>Vegetables</t>
  </si>
  <si>
    <t>Beans</t>
  </si>
  <si>
    <t>Fruits</t>
  </si>
  <si>
    <t>Dairy</t>
  </si>
  <si>
    <t>Grains</t>
  </si>
  <si>
    <t>Pasta/Rice</t>
  </si>
  <si>
    <t>Peanut</t>
  </si>
  <si>
    <t>Food 
Category</t>
  </si>
  <si>
    <t>Servings 
/ Case</t>
  </si>
  <si>
    <t>LB 
/ Case</t>
  </si>
  <si>
    <t xml:space="preserve">Case Qty
</t>
  </si>
  <si>
    <t>Annual Savings</t>
  </si>
  <si>
    <t>USDA 
Cost</t>
  </si>
  <si>
    <t>Commercial Equivalent</t>
  </si>
  <si>
    <t>Savings 
/ Serving</t>
  </si>
  <si>
    <t>Annual 
Savings</t>
  </si>
  <si>
    <t>Cost 
/ Serving</t>
  </si>
  <si>
    <t>USDA Total
Cost</t>
  </si>
  <si>
    <t>Storage 
/ Delivery</t>
  </si>
  <si>
    <t>Round up 
Case Qty</t>
  </si>
  <si>
    <t>Comm Total Cost</t>
  </si>
  <si>
    <t>Product 
Code</t>
  </si>
  <si>
    <t>1.15 ounces</t>
  </si>
  <si>
    <t>1.34 ounces</t>
  </si>
  <si>
    <t>Serving 
Size/Portion</t>
  </si>
  <si>
    <t>1.22 ounces</t>
  </si>
  <si>
    <t>2.2 ounces</t>
  </si>
  <si>
    <t>2.0 ounces</t>
  </si>
  <si>
    <t>1.7 ounces</t>
  </si>
  <si>
    <t>1.5 ounces</t>
  </si>
  <si>
    <t>1.0 ounce</t>
  </si>
  <si>
    <t>1.25 ounces</t>
  </si>
  <si>
    <t>1.75 ounces</t>
  </si>
  <si>
    <t>1.43 ounces</t>
  </si>
  <si>
    <t>1/2 cup</t>
  </si>
  <si>
    <t>Link to USDA Foods DATABASE</t>
  </si>
  <si>
    <t>Annual Servings</t>
  </si>
  <si>
    <t>1 ounce</t>
  </si>
  <si>
    <t>1.2 ounces</t>
  </si>
  <si>
    <t>1/2 cup ckd</t>
  </si>
  <si>
    <t>2 TBS</t>
  </si>
  <si>
    <t>Servings / Case</t>
  </si>
  <si>
    <t>Cost / Serving</t>
  </si>
  <si>
    <t>Savings / Serving</t>
  </si>
  <si>
    <t>Column A</t>
  </si>
  <si>
    <t>Pre-Filled</t>
  </si>
  <si>
    <t>Column B</t>
  </si>
  <si>
    <t>Column C</t>
  </si>
  <si>
    <t>Required</t>
  </si>
  <si>
    <t>Column D</t>
  </si>
  <si>
    <t>Column E</t>
  </si>
  <si>
    <t>Column F</t>
  </si>
  <si>
    <t>Auto calculate</t>
  </si>
  <si>
    <t>This will auto calculate</t>
  </si>
  <si>
    <t>Column G</t>
  </si>
  <si>
    <t>Column I</t>
  </si>
  <si>
    <t>Product Code</t>
  </si>
  <si>
    <t>Optional</t>
  </si>
  <si>
    <t>Add commercial product code</t>
  </si>
  <si>
    <t>Column J</t>
  </si>
  <si>
    <t>Column K</t>
  </si>
  <si>
    <t>Add product description</t>
  </si>
  <si>
    <t>Column L</t>
  </si>
  <si>
    <t>Column M</t>
  </si>
  <si>
    <t>Column P</t>
  </si>
  <si>
    <t>Column Q</t>
  </si>
  <si>
    <t>Column R</t>
  </si>
  <si>
    <t>USDA Foods Available for NSLP Direct Delivery</t>
  </si>
  <si>
    <t>Column Y</t>
  </si>
  <si>
    <t>Column X</t>
  </si>
  <si>
    <t>Column W</t>
  </si>
  <si>
    <t>Column U</t>
  </si>
  <si>
    <t>Column T</t>
  </si>
  <si>
    <t>Insert distribution fees or zero if included in the case cost</t>
  </si>
  <si>
    <t>Enter Delivery Fees</t>
  </si>
  <si>
    <t>Column S</t>
  </si>
  <si>
    <t xml:space="preserve">Insert the commercial bid price for this product.  </t>
  </si>
  <si>
    <t>Case Cost</t>
  </si>
  <si>
    <t>same as USDA product?</t>
  </si>
  <si>
    <t>Pre-Filled but check</t>
  </si>
  <si>
    <t>Enter Product Code &amp; Company Name</t>
  </si>
  <si>
    <t>Column O</t>
  </si>
  <si>
    <t>Commercial Equivalent Products</t>
  </si>
  <si>
    <t>USDA Total Cost</t>
  </si>
  <si>
    <t>Storage / Delivery fee</t>
  </si>
  <si>
    <t>USDA Cost</t>
  </si>
  <si>
    <t>Round up Case Quantity</t>
  </si>
  <si>
    <t>Case Quantity</t>
  </si>
  <si>
    <t>Column H</t>
  </si>
  <si>
    <t>Serving Size / Portion</t>
  </si>
  <si>
    <t>LB per Case</t>
  </si>
  <si>
    <t>This information is from the SY2025 USDA Foods Foods Available List.  Hide any USDA Foods you don't want to include in your analysis.</t>
  </si>
  <si>
    <t>Food Category</t>
  </si>
  <si>
    <t>Enter the servings quantity</t>
  </si>
  <si>
    <t>Enter Servings Forecast</t>
  </si>
  <si>
    <t>USDA Foods Direct Delivery Products</t>
  </si>
  <si>
    <t>Below is a description of the Direct Delivery Analysis spreadsheet:</t>
  </si>
  <si>
    <r>
      <t>. In the '</t>
    </r>
    <r>
      <rPr>
        <b/>
        <sz val="14"/>
        <color rgb="FF00B0F0"/>
        <rFont val="Calibri"/>
        <family val="2"/>
        <scheme val="minor"/>
      </rPr>
      <t>Annual Savings</t>
    </r>
    <r>
      <rPr>
        <b/>
        <sz val="14"/>
        <color theme="1"/>
        <rFont val="Calibri"/>
        <family val="2"/>
        <scheme val="minor"/>
      </rPr>
      <t>' (these are autocalculated): if the value is positive, it means the USDA Foods product has better value and is cost-saving.</t>
    </r>
  </si>
  <si>
    <r>
      <t>. In the</t>
    </r>
    <r>
      <rPr>
        <b/>
        <sz val="14"/>
        <color rgb="FF00B0F0"/>
        <rFont val="Calibri"/>
        <family val="2"/>
        <scheme val="minor"/>
      </rPr>
      <t xml:space="preserve"> 'Commercial Equivalent' section</t>
    </r>
    <r>
      <rPr>
        <b/>
        <sz val="14"/>
        <color theme="1"/>
        <rFont val="Calibri"/>
        <family val="2"/>
        <scheme val="minor"/>
      </rPr>
      <t>, enter information about the equivalent product you are comparing with USDA Foods (product code &amp; company name in column O, product description in column P, case cost in column R and delivery fees in column S)</t>
    </r>
  </si>
  <si>
    <r>
      <t>. In the</t>
    </r>
    <r>
      <rPr>
        <b/>
        <sz val="14"/>
        <color rgb="FF00B0F0"/>
        <rFont val="Calibri"/>
        <family val="2"/>
        <scheme val="minor"/>
      </rPr>
      <t xml:space="preserve"> 'USDA Foods Available for NSLP Direct Delivery' section</t>
    </r>
    <r>
      <rPr>
        <b/>
        <sz val="14"/>
        <color theme="1"/>
        <rFont val="Calibri"/>
        <family val="2"/>
        <scheme val="minor"/>
      </rPr>
      <t>, enter the servings forecast quantity in column A.</t>
    </r>
  </si>
  <si>
    <t>Green columns will autocalculate.</t>
  </si>
  <si>
    <r>
      <rPr>
        <b/>
        <sz val="14"/>
        <color theme="0" tint="-0.499984740745262"/>
        <rFont val="Calibri"/>
        <family val="2"/>
        <scheme val="minor"/>
      </rPr>
      <t>Data in the grey columns have been pre-filled</t>
    </r>
    <r>
      <rPr>
        <b/>
        <sz val="14"/>
        <color rgb="FFFF66FF"/>
        <rFont val="Calibri"/>
        <family val="2"/>
        <scheme val="minor"/>
      </rPr>
      <t xml:space="preserve">. </t>
    </r>
  </si>
  <si>
    <t>Enter data only in the pink columns which have an arrow pointing downward.</t>
  </si>
  <si>
    <t>. Go to the 'Direct Delivery Analysis' tab</t>
  </si>
  <si>
    <r>
      <rPr>
        <b/>
        <u/>
        <sz val="14"/>
        <color theme="1"/>
        <rFont val="Calibri"/>
        <family val="2"/>
        <scheme val="minor"/>
      </rPr>
      <t>Instructions</t>
    </r>
    <r>
      <rPr>
        <b/>
        <sz val="14"/>
        <color theme="1"/>
        <rFont val="Calibri"/>
        <family val="2"/>
        <scheme val="minor"/>
      </rPr>
      <t xml:space="preserve">: </t>
    </r>
  </si>
  <si>
    <t>The Direct Delivery Analysis spreadsheet is organized in three sections: 
1- the left side is listing all USDA Foods Direct Delivery products available for SY2025
2- the middle section is for RAs to enter data on the commercial equivalent products
3- the right side is to assess cost effectiveness</t>
  </si>
  <si>
    <t>Make sure you enter the correct information into each field to get accurate results.</t>
  </si>
  <si>
    <t>USDA Foods Cost Analysis Tool for Direct Delivery SY2024-25</t>
  </si>
  <si>
    <t xml:space="preserve">Use this tool to assess the cost effectiveness of USDA Foods vs. purchasing equivalent commercial  products  </t>
  </si>
  <si>
    <t>Turkey Taco Filling, CKD 6/5 lb or 3/10 lb</t>
  </si>
  <si>
    <t>Green Beans Low-Sodium 6/#10 can</t>
  </si>
  <si>
    <t>Corn, Whole Kernel, Low-Sodium 6/#10 can</t>
  </si>
  <si>
    <t>Tomatoes, Diced, No Salt Added 6/#10 can</t>
  </si>
  <si>
    <t>Tomatoe Sauce, Low-Sodium 6/#10 can</t>
  </si>
  <si>
    <t>Spaghetti Sauce, Meatless, Low-Sodium 6/#10 can</t>
  </si>
  <si>
    <t>Corn, Whole Kernel, No Salt Added Frz 30 lb</t>
  </si>
  <si>
    <t>Alaska Pollock, WGR Breaded Sticks Frz 8/5 lb-4/10 lb</t>
  </si>
  <si>
    <t>Turkey Breast, Sliced, CKD Frz 8/5 lb</t>
  </si>
  <si>
    <t>Egg Patty, Round, CKD Frz 25 lb</t>
  </si>
  <si>
    <t>Chicken Strips, Unseasoned, CKD Frz 6/5 lb or 3/10 lb</t>
  </si>
  <si>
    <t>Chicken, Fajita, CKD Frz 6/5 lb or 3/10 lb</t>
  </si>
  <si>
    <t>Chicken, Diced, CKD Frz 8/5 lb or 4/10 lb</t>
  </si>
  <si>
    <t>Pork, Pulled, CKD Frz 8/5 lb or 4/10 lb</t>
  </si>
  <si>
    <t>Beef Patty, CKD, 2 M/MA, No Fillers Frz 40 lb</t>
  </si>
  <si>
    <t>Beef Patty, CKD, 2 M/MA,w/SPP Frz 40lb</t>
  </si>
  <si>
    <t>Ham, CKD, Thin Sliced Frz 8/5 lb</t>
  </si>
  <si>
    <t>Beef, Fine Ground, RAW 85/15 Frz 4/10 lb</t>
  </si>
  <si>
    <t>Beef Crumbles, CKD, w/SPP Frz 4/10 lb</t>
  </si>
  <si>
    <t>Potatoes, Wedge, Low-Sodium Frz 6/5 lb</t>
  </si>
  <si>
    <t>Potatoes, Oven Fry, Low-Sodium Frz 6/5 lb</t>
  </si>
  <si>
    <t>Tomato, Salsa, Low-Sodium 6/106 oz</t>
  </si>
  <si>
    <t>Peas, Green, No Salt Added Frz 12/2.5 lb</t>
  </si>
  <si>
    <t>Beans, Black Turtle, Low-Sodium 6/#10 can</t>
  </si>
  <si>
    <t>Beans, Garbanzo, Low-Sodium 6/#10 can</t>
  </si>
  <si>
    <t>Beans, Refried, Low-Sodium 6/#10 can</t>
  </si>
  <si>
    <t>Beans, Pinto, Low-Sodium 6/#10 can</t>
  </si>
  <si>
    <t>Beans, Kidney, Low-Sodium 6/#10 can</t>
  </si>
  <si>
    <t>Mixed Fruit, Ex Lt Syrup 6/#10 can</t>
  </si>
  <si>
    <t>Peaches, Sliced, Ex Lt Syrup 6/#10 can</t>
  </si>
  <si>
    <t>Peaches, Diced, Ex Lt Syrup 6/#10 can</t>
  </si>
  <si>
    <t>Pears, Sliced, Ex Lt Syrup 6/#10 can</t>
  </si>
  <si>
    <t>Pears, Diced, Ex Lt Syrup 6/#10 can</t>
  </si>
  <si>
    <t>Peaches, Diced, Freestone, 96/4.4 oz Cups</t>
  </si>
  <si>
    <t xml:space="preserve">Apricots, Diced Frz 96/4.5 ozCups </t>
  </si>
  <si>
    <t>Strawberries, Diced Frz 96/4.5 oz Cups</t>
  </si>
  <si>
    <t>Raisins, Unsweetened 144/1.33 oz Box</t>
  </si>
  <si>
    <t>Cherries, Dried, Red Tart, Pitted 4/4 lb</t>
  </si>
  <si>
    <t xml:space="preserve">Applesauce, Unsweetened 96/4.5 oz Cups </t>
  </si>
  <si>
    <t>Applesauce, Unsweetened 6/#10 can</t>
  </si>
  <si>
    <t>Blueberries, Unsweetened Frz 12/2.5 lb</t>
  </si>
  <si>
    <t xml:space="preserve">Cranberries, Dried 300/1.16 oz Box </t>
  </si>
  <si>
    <t>Mixed Berries Frz 96/4 oz Cups</t>
  </si>
  <si>
    <t>Strawberries, Sliced, Unsweetened Frz 6/5 lb</t>
  </si>
  <si>
    <t>Cheese, Cheddar, Yellow, Shredded Chilled 6/5 lb</t>
  </si>
  <si>
    <t>Cheese, American, Yellow, Slices Chilled 6/5 lb</t>
  </si>
  <si>
    <t>Cheese, Mozzarella, LMPS, Shredded Frz 30 lb</t>
  </si>
  <si>
    <t>Cheese, Mozzarella, LMPS, String Chilled 360/1 oz</t>
  </si>
  <si>
    <t>Pancakes, WG/WGR, Single-Serve Frz 144 count</t>
  </si>
  <si>
    <t>Rice, Brown, Long, Parboiled 25 lb</t>
  </si>
  <si>
    <t>Pasta, Rotini, WGR 2/10 lb</t>
  </si>
  <si>
    <t>Pasta, Spaghetti, WGR 2/10 lb</t>
  </si>
  <si>
    <t>Peanut Butter, Smooth Jars 6/5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</si>
</sst>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00B0F0"/>
      <name val="Calibri"/>
      <family val="2"/>
    </font>
    <font>
      <b/>
      <sz val="14"/>
      <color theme="9"/>
      <name val="Calibri"/>
      <family val="2"/>
      <scheme val="minor"/>
    </font>
    <font>
      <b/>
      <sz val="14"/>
      <color rgb="FFFF66FF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lightTrellis"/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0"/>
        <bgColor rgb="FFFFEFFF"/>
      </patternFill>
    </fill>
    <fill>
      <patternFill patternType="solid">
        <fgColor rgb="FFFFD5FF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 indent="1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11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1" fontId="2" fillId="0" borderId="0" xfId="0" applyNumberFormat="1" applyFont="1"/>
    <xf numFmtId="16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8" borderId="1" xfId="0" applyNumberFormat="1" applyFont="1" applyFill="1" applyBorder="1"/>
    <xf numFmtId="1" fontId="2" fillId="8" borderId="1" xfId="0" applyNumberFormat="1" applyFont="1" applyFill="1" applyBorder="1"/>
    <xf numFmtId="0" fontId="3" fillId="4" borderId="1" xfId="0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/>
    </xf>
    <xf numFmtId="0" fontId="4" fillId="3" borderId="0" xfId="0" applyFont="1" applyFill="1"/>
    <xf numFmtId="0" fontId="0" fillId="0" borderId="0" xfId="0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indent="1"/>
    </xf>
    <xf numFmtId="164" fontId="2" fillId="2" borderId="1" xfId="0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left" vertical="top" wrapText="1"/>
    </xf>
    <xf numFmtId="0" fontId="7" fillId="9" borderId="1" xfId="0" applyFont="1" applyFill="1" applyBorder="1"/>
    <xf numFmtId="0" fontId="0" fillId="0" borderId="0" xfId="0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164" fontId="2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left" vertical="distributed"/>
    </xf>
    <xf numFmtId="0" fontId="3" fillId="8" borderId="1" xfId="0" applyFont="1" applyFill="1" applyBorder="1" applyAlignment="1">
      <alignment horizontal="left" vertical="distributed"/>
    </xf>
    <xf numFmtId="164" fontId="0" fillId="7" borderId="1" xfId="0" applyNumberForma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left" vertical="distributed"/>
    </xf>
    <xf numFmtId="164" fontId="3" fillId="7" borderId="1" xfId="0" applyNumberFormat="1" applyFont="1" applyFill="1" applyBorder="1" applyAlignment="1">
      <alignment horizontal="left" vertical="distributed"/>
    </xf>
    <xf numFmtId="0" fontId="0" fillId="0" borderId="9" xfId="0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left" vertical="distributed"/>
    </xf>
    <xf numFmtId="0" fontId="3" fillId="4" borderId="1" xfId="0" applyFont="1" applyFill="1" applyBorder="1" applyAlignment="1">
      <alignment horizontal="left" vertical="distributed"/>
    </xf>
    <xf numFmtId="0" fontId="3" fillId="4" borderId="1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0" fillId="0" borderId="10" xfId="0" applyBorder="1" applyAlignment="1">
      <alignment vertical="center" wrapText="1"/>
    </xf>
    <xf numFmtId="0" fontId="15" fillId="0" borderId="9" xfId="0" applyFont="1" applyBorder="1"/>
    <xf numFmtId="0" fontId="0" fillId="0" borderId="11" xfId="0" applyBorder="1"/>
    <xf numFmtId="0" fontId="0" fillId="0" borderId="12" xfId="0" applyBorder="1"/>
    <xf numFmtId="0" fontId="9" fillId="0" borderId="13" xfId="0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/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0" fillId="2" borderId="0" xfId="0" applyFill="1" applyAlignment="1">
      <alignment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24" fillId="0" borderId="0" xfId="0" applyFont="1"/>
    <xf numFmtId="0" fontId="25" fillId="11" borderId="0" xfId="0" applyFont="1" applyFill="1"/>
    <xf numFmtId="0" fontId="25" fillId="11" borderId="0" xfId="0" applyFont="1" applyFill="1" applyAlignment="1">
      <alignment wrapText="1"/>
    </xf>
    <xf numFmtId="0" fontId="26" fillId="11" borderId="0" xfId="0" applyFont="1" applyFill="1"/>
    <xf numFmtId="0" fontId="27" fillId="0" borderId="2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28" fillId="11" borderId="0" xfId="0" applyFont="1" applyFill="1" applyAlignment="1">
      <alignment horizontal="center" wrapText="1"/>
    </xf>
    <xf numFmtId="0" fontId="1" fillId="0" borderId="2" xfId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1" fontId="3" fillId="0" borderId="1" xfId="0" applyNumberFormat="1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5FF"/>
      <color rgb="FFFFEFFF"/>
      <color rgb="FF650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2200276</xdr:colOff>
      <xdr:row>0</xdr:row>
      <xdr:rowOff>0</xdr:rowOff>
    </xdr:from>
    <xdr:to>
      <xdr:col>5</xdr:col>
      <xdr:colOff>523876</xdr:colOff>
      <xdr:row>5</xdr:row>
      <xdr:rowOff>11481</xdr:rowOff>
    </xdr:to>
    <xdr:pic>
      <xdr:nvPicPr>
        <xdr:cNvPr id="2" name="Picture 1" descr="USDA_Foods-72dpi.jpg">
          <a:extLst>
            <a:ext uri="{FF2B5EF4-FFF2-40B4-BE49-F238E27FC236}">
              <a16:creationId xmlns:a16="http://schemas.microsoft.com/office/drawing/2014/main" id="{FDD1BE10-E29E-43A4-8E34-2F5977D3A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601" y="0"/>
          <a:ext cx="1143000" cy="1725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31750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BD1D2C-B4E5-4A19-B05F-061B238FD119}"/>
            </a:ext>
          </a:extLst>
        </xdr:cNvPr>
        <xdr:cNvSpPr txBox="1"/>
      </xdr:nvSpPr>
      <xdr:spPr>
        <a:xfrm>
          <a:off x="8816975" y="649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19</xdr:row>
      <xdr:rowOff>31750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A759086-3A4C-441C-9E27-B8CCD52522CB}"/>
            </a:ext>
          </a:extLst>
        </xdr:cNvPr>
        <xdr:cNvSpPr txBox="1"/>
      </xdr:nvSpPr>
      <xdr:spPr>
        <a:xfrm>
          <a:off x="8816975" y="668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63500</xdr:colOff>
      <xdr:row>0</xdr:row>
      <xdr:rowOff>0</xdr:rowOff>
    </xdr:from>
    <xdr:to>
      <xdr:col>1</xdr:col>
      <xdr:colOff>687365</xdr:colOff>
      <xdr:row>2</xdr:row>
      <xdr:rowOff>226549</xdr:rowOff>
    </xdr:to>
    <xdr:pic>
      <xdr:nvPicPr>
        <xdr:cNvPr id="4" name="Picture 3" title="ODE Logo">
          <a:extLst>
            <a:ext uri="{FF2B5EF4-FFF2-40B4-BE49-F238E27FC236}">
              <a16:creationId xmlns:a16="http://schemas.microsoft.com/office/drawing/2014/main" id="{DC2FE0CA-3B3E-4E61-93BF-532707B85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0"/>
          <a:ext cx="623865" cy="6075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23814</xdr:rowOff>
    </xdr:from>
    <xdr:to>
      <xdr:col>1</xdr:col>
      <xdr:colOff>293686</xdr:colOff>
      <xdr:row>3</xdr:row>
      <xdr:rowOff>539749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30A327C2-8F98-67EA-0EA1-97828547EACD}"/>
            </a:ext>
          </a:extLst>
        </xdr:cNvPr>
        <xdr:cNvSpPr/>
      </xdr:nvSpPr>
      <xdr:spPr>
        <a:xfrm>
          <a:off x="0" y="214314"/>
          <a:ext cx="1095374" cy="944560"/>
        </a:xfrm>
        <a:prstGeom prst="downArrow">
          <a:avLst/>
        </a:prstGeom>
        <a:solidFill>
          <a:schemeClr val="bg2"/>
        </a:solidFill>
        <a:ln>
          <a:solidFill>
            <a:srgbClr val="650357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800" b="1">
              <a:solidFill>
                <a:sysClr val="windowText" lastClr="000000"/>
              </a:solidFill>
            </a:rPr>
            <a:t>Enter Servings</a:t>
          </a:r>
        </a:p>
        <a:p>
          <a:pPr algn="ctr"/>
          <a:r>
            <a:rPr lang="en-US" sz="800" b="1">
              <a:solidFill>
                <a:sysClr val="windowText" lastClr="000000"/>
              </a:solidFill>
            </a:rPr>
            <a:t>Forecast</a:t>
          </a:r>
        </a:p>
      </xdr:txBody>
    </xdr:sp>
    <xdr:clientData/>
  </xdr:twoCellAnchor>
  <xdr:twoCellAnchor>
    <xdr:from>
      <xdr:col>14</xdr:col>
      <xdr:colOff>87311</xdr:colOff>
      <xdr:row>0</xdr:row>
      <xdr:rowOff>166687</xdr:rowOff>
    </xdr:from>
    <xdr:to>
      <xdr:col>14</xdr:col>
      <xdr:colOff>2778124</xdr:colOff>
      <xdr:row>3</xdr:row>
      <xdr:rowOff>547687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235AF078-0283-4EC3-8B71-8FE42AB0122F}"/>
            </a:ext>
          </a:extLst>
        </xdr:cNvPr>
        <xdr:cNvSpPr/>
      </xdr:nvSpPr>
      <xdr:spPr>
        <a:xfrm>
          <a:off x="10755311" y="166687"/>
          <a:ext cx="2690813" cy="1000125"/>
        </a:xfrm>
        <a:prstGeom prst="downArrow">
          <a:avLst/>
        </a:prstGeom>
        <a:solidFill>
          <a:schemeClr val="bg2"/>
        </a:solidFill>
        <a:ln>
          <a:solidFill>
            <a:srgbClr val="650357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Enter </a:t>
          </a:r>
        </a:p>
        <a:p>
          <a:pPr algn="ctr"/>
          <a:r>
            <a:rPr lang="en-US" sz="900" b="1">
              <a:solidFill>
                <a:sysClr val="windowText" lastClr="000000"/>
              </a:solidFill>
            </a:rPr>
            <a:t>Product</a:t>
          </a:r>
          <a:r>
            <a:rPr lang="en-US" sz="900" b="1" baseline="0">
              <a:solidFill>
                <a:sysClr val="windowText" lastClr="000000"/>
              </a:solidFill>
            </a:rPr>
            <a:t> Code &amp; </a:t>
          </a:r>
        </a:p>
        <a:p>
          <a:pPr algn="ctr"/>
          <a:r>
            <a:rPr lang="en-US" sz="900" b="1" baseline="0">
              <a:solidFill>
                <a:sysClr val="windowText" lastClr="000000"/>
              </a:solidFill>
            </a:rPr>
            <a:t>Company Name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549274</xdr:colOff>
      <xdr:row>1</xdr:row>
      <xdr:rowOff>17465</xdr:rowOff>
    </xdr:from>
    <xdr:to>
      <xdr:col>18</xdr:col>
      <xdr:colOff>95249</xdr:colOff>
      <xdr:row>3</xdr:row>
      <xdr:rowOff>533400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AF0538AE-262E-491B-9220-01ED2D198327}"/>
            </a:ext>
          </a:extLst>
        </xdr:cNvPr>
        <xdr:cNvSpPr/>
      </xdr:nvSpPr>
      <xdr:spPr>
        <a:xfrm>
          <a:off x="17622837" y="207965"/>
          <a:ext cx="879475" cy="904873"/>
        </a:xfrm>
        <a:prstGeom prst="downArrow">
          <a:avLst/>
        </a:prstGeom>
        <a:solidFill>
          <a:schemeClr val="bg2"/>
        </a:solidFill>
        <a:ln>
          <a:solidFill>
            <a:srgbClr val="650357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Enter Case</a:t>
          </a:r>
          <a:r>
            <a:rPr lang="en-US" sz="900" b="1" baseline="0">
              <a:solidFill>
                <a:sysClr val="windowText" lastClr="000000"/>
              </a:solidFill>
            </a:rPr>
            <a:t> Cost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1589</xdr:colOff>
      <xdr:row>1</xdr:row>
      <xdr:rowOff>17466</xdr:rowOff>
    </xdr:from>
    <xdr:to>
      <xdr:col>19</xdr:col>
      <xdr:colOff>134939</xdr:colOff>
      <xdr:row>3</xdr:row>
      <xdr:rowOff>555625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D2AEEF3E-DD1D-4899-BD4B-312E47CD9113}"/>
            </a:ext>
          </a:extLst>
        </xdr:cNvPr>
        <xdr:cNvSpPr/>
      </xdr:nvSpPr>
      <xdr:spPr>
        <a:xfrm>
          <a:off x="18408652" y="207966"/>
          <a:ext cx="1085850" cy="927097"/>
        </a:xfrm>
        <a:prstGeom prst="downArrow">
          <a:avLst/>
        </a:prstGeom>
        <a:solidFill>
          <a:schemeClr val="bg2"/>
        </a:solidFill>
        <a:ln>
          <a:solidFill>
            <a:srgbClr val="650357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Enter </a:t>
          </a:r>
          <a:r>
            <a:rPr lang="en-US" sz="900" b="1" baseline="0">
              <a:solidFill>
                <a:sysClr val="windowText" lastClr="000000"/>
              </a:solidFill>
            </a:rPr>
            <a:t>Fees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95250</xdr:colOff>
      <xdr:row>0</xdr:row>
      <xdr:rowOff>119062</xdr:rowOff>
    </xdr:from>
    <xdr:to>
      <xdr:col>3</xdr:col>
      <xdr:colOff>436562</xdr:colOff>
      <xdr:row>0</xdr:row>
      <xdr:rowOff>119062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C72B54A-E477-22A7-86C4-C94CC00306DA}"/>
            </a:ext>
          </a:extLst>
        </xdr:cNvPr>
        <xdr:cNvCxnSpPr/>
      </xdr:nvCxnSpPr>
      <xdr:spPr>
        <a:xfrm>
          <a:off x="2817813" y="119062"/>
          <a:ext cx="3413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158749</xdr:colOff>
      <xdr:row>3</xdr:row>
      <xdr:rowOff>23813</xdr:rowOff>
    </xdr:from>
    <xdr:to>
      <xdr:col>15</xdr:col>
      <xdr:colOff>2849562</xdr:colOff>
      <xdr:row>3</xdr:row>
      <xdr:rowOff>563562</xdr:rowOff>
    </xdr:to>
    <xdr:sp macro="" textlink="">
      <xdr:nvSpPr>
        <xdr:cNvPr id="13" name="Arrow: Down 12">
          <a:extLst>
            <a:ext uri="{FF2B5EF4-FFF2-40B4-BE49-F238E27FC236}">
              <a16:creationId xmlns:a16="http://schemas.microsoft.com/office/drawing/2014/main" id="{603F9031-ABFF-4C52-B2DC-6C3DEC20E1BD}"/>
            </a:ext>
          </a:extLst>
        </xdr:cNvPr>
        <xdr:cNvSpPr/>
      </xdr:nvSpPr>
      <xdr:spPr>
        <a:xfrm>
          <a:off x="13668374" y="642938"/>
          <a:ext cx="2690813" cy="539749"/>
        </a:xfrm>
        <a:prstGeom prst="downArrow">
          <a:avLst/>
        </a:prstGeom>
        <a:solidFill>
          <a:schemeClr val="bg2"/>
        </a:solidFill>
        <a:ln>
          <a:solidFill>
            <a:srgbClr val="650357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900" b="1">
              <a:solidFill>
                <a:sysClr val="windowText" lastClr="000000"/>
              </a:solidFill>
            </a:rPr>
            <a:t>Enter </a:t>
          </a:r>
        </a:p>
        <a:p>
          <a:pPr algn="ctr"/>
          <a:r>
            <a:rPr lang="en-US" sz="900" b="1">
              <a:solidFill>
                <a:sysClr val="windowText" lastClr="000000"/>
              </a:solidFill>
            </a:rPr>
            <a:t>Product Description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ns.usda.gov/sites/default/files/resource-files/100119.pdf" TargetMode="External"/><Relationship Id="rId18" Type="http://schemas.openxmlformats.org/officeDocument/2006/relationships/hyperlink" Target="https://www.fns.usda.gov/sites/default/files/resource-files/100329%20Tomatoes%20Diced%20No%20Salt%20Added%20Canned.pdf" TargetMode="External"/><Relationship Id="rId26" Type="http://schemas.openxmlformats.org/officeDocument/2006/relationships/hyperlink" Target="https://www.fns.usda.gov/sites/default/files/resource-files/100370.pdf" TargetMode="External"/><Relationship Id="rId39" Type="http://schemas.openxmlformats.org/officeDocument/2006/relationships/hyperlink" Target="https://www.fns.usda.gov/sites/default/files/resource-files/110361%20Applesauce%20Unsweetened%20Cups.pdf" TargetMode="External"/><Relationship Id="rId21" Type="http://schemas.openxmlformats.org/officeDocument/2006/relationships/hyperlink" Target="https://www.fns.usda.gov/sites/default/files/resource-files/100357%20Potatoes%20French%20Cut%20Low-sodium.pdf" TargetMode="External"/><Relationship Id="rId34" Type="http://schemas.openxmlformats.org/officeDocument/2006/relationships/hyperlink" Target="https://www.fns.usda.gov/sites/default/files/resource-files/100241%20Peaches%20Diced%20Cups.pdf" TargetMode="External"/><Relationship Id="rId42" Type="http://schemas.openxmlformats.org/officeDocument/2006/relationships/hyperlink" Target="https://www.fns.usda.gov/sites/default/files/resource-files/110859%20Mixed%20Berries%20Cups%20Frozen.pdf" TargetMode="External"/><Relationship Id="rId47" Type="http://schemas.openxmlformats.org/officeDocument/2006/relationships/hyperlink" Target="https://www.fns.usda.gov/sites/default/files/resource-files/110396-%20Mozzarella%20String%20Cheese.pdf" TargetMode="External"/><Relationship Id="rId50" Type="http://schemas.openxmlformats.org/officeDocument/2006/relationships/hyperlink" Target="https://www.fns.usda.gov/sites/default/files/resource-files/110504%20Rotini%20Whole%20Grain-Rich%20Blend.pdf" TargetMode="External"/><Relationship Id="rId55" Type="http://schemas.openxmlformats.org/officeDocument/2006/relationships/drawing" Target="../drawings/drawing2.xml"/><Relationship Id="rId7" Type="http://schemas.openxmlformats.org/officeDocument/2006/relationships/hyperlink" Target="https://fns-prod.azureedge.us/sites/default/files/resource-files/110322.pdf" TargetMode="External"/><Relationship Id="rId12" Type="http://schemas.openxmlformats.org/officeDocument/2006/relationships/hyperlink" Target="https://www.fns.usda.gov/sites/default/files/resource-files/110554.pdf" TargetMode="External"/><Relationship Id="rId17" Type="http://schemas.openxmlformats.org/officeDocument/2006/relationships/hyperlink" Target="https://www.fns.usda.gov/sites/default/files/resource-files/100313%20Corn%20Whole%20Kernel%20No%20Salt%20Added%20Canned.pdf" TargetMode="External"/><Relationship Id="rId25" Type="http://schemas.openxmlformats.org/officeDocument/2006/relationships/hyperlink" Target="https://www.fns.usda.gov/sites/default/files/resource-files/100360-Garbanzo%20Beans%2C%20Low-sodium%2C%20Canned.pdf" TargetMode="External"/><Relationship Id="rId33" Type="http://schemas.openxmlformats.org/officeDocument/2006/relationships/hyperlink" Target="https://www.fns.usda.gov/sites/default/files/resource-files/100225%20Pears%20Diced%20Extra%20Light%20Syrup.pdf" TargetMode="External"/><Relationship Id="rId38" Type="http://schemas.openxmlformats.org/officeDocument/2006/relationships/hyperlink" Target="https://fns-prod.azureedge.us/sites/default/files/resource-files/100299%20Cherries%20Dried.pdf" TargetMode="External"/><Relationship Id="rId46" Type="http://schemas.openxmlformats.org/officeDocument/2006/relationships/hyperlink" Target="https://www.fns.usda.gov/sites/default/files/resource-files/100021-%20Mozzarella%20Cheese%20LMPS%20Shredded.pdf" TargetMode="External"/><Relationship Id="rId2" Type="http://schemas.openxmlformats.org/officeDocument/2006/relationships/hyperlink" Target="https://fns-prod.azureedge.us/sites/default/files/resource-files/100134.pdf" TargetMode="External"/><Relationship Id="rId16" Type="http://schemas.openxmlformats.org/officeDocument/2006/relationships/hyperlink" Target="https://www.fns.usda.gov/sites/default/files/resource-files/110763%20Peas%20Green%20No%20Salt%20Added%20Frozen.pdf" TargetMode="External"/><Relationship Id="rId20" Type="http://schemas.openxmlformats.org/officeDocument/2006/relationships/hyperlink" Target="https://www.fns.usda.gov/sites/default/files/resource-files/100355%20Potatoes%20Wedges%20Low-sodium%20Frozen%20%28IQF%29.pdf" TargetMode="External"/><Relationship Id="rId29" Type="http://schemas.openxmlformats.org/officeDocument/2006/relationships/hyperlink" Target="https://www.fns.usda.gov/sites/default/files/resource-files/100212%20Mixed%20Fruit%20Extra%20Light%20Syrup.pdf" TargetMode="External"/><Relationship Id="rId41" Type="http://schemas.openxmlformats.org/officeDocument/2006/relationships/hyperlink" Target="https://www.fns.usda.gov/sites/default/files/resource-files/110723-CranberriesDriedIndividualPortion.pdf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s://www.fns.usda.gov/sites/default/files/resource-files/110851.pdf" TargetMode="External"/><Relationship Id="rId6" Type="http://schemas.openxmlformats.org/officeDocument/2006/relationships/hyperlink" Target="https://fns-prod.azureedge.us/sites/default/files/resource-files/110711BeefPattiesCookedFrozen.pdf" TargetMode="External"/><Relationship Id="rId11" Type="http://schemas.openxmlformats.org/officeDocument/2006/relationships/hyperlink" Target="https://www.fns.usda.gov/sites/default/files/resource-files/111751-EggPatty.pdf" TargetMode="External"/><Relationship Id="rId24" Type="http://schemas.openxmlformats.org/officeDocument/2006/relationships/hyperlink" Target="https://www.fns.usda.gov/sites/default/files/resource-files/100359-BlackBeansLow-SodiumCanned.pdf" TargetMode="External"/><Relationship Id="rId32" Type="http://schemas.openxmlformats.org/officeDocument/2006/relationships/hyperlink" Target="https://www.fns.usda.gov/sites/default/files/resource-files/100224%20Pears%20Sliced%20Extra%20Light%20Syrup.pdf" TargetMode="External"/><Relationship Id="rId37" Type="http://schemas.openxmlformats.org/officeDocument/2006/relationships/hyperlink" Target="https://www.fns.usda.gov/sites/default/files/resource-files/100293%20Raisins%20individual%20portion.pdf" TargetMode="External"/><Relationship Id="rId40" Type="http://schemas.openxmlformats.org/officeDocument/2006/relationships/hyperlink" Target="https://www.fns.usda.gov/sites/default/files/resource-files/110623%20Blueberries%20Frozen.pdf" TargetMode="External"/><Relationship Id="rId45" Type="http://schemas.openxmlformats.org/officeDocument/2006/relationships/hyperlink" Target="https://www.fns.usda.gov/sites/default/files/resource-files/100018-%20American%20Cheese%20Yellow%20Sliced.pdf" TargetMode="External"/><Relationship Id="rId53" Type="http://schemas.openxmlformats.org/officeDocument/2006/relationships/hyperlink" Target="https://www.fns.usda.gov/sites/default/files/resource-files/100396.pdf" TargetMode="External"/><Relationship Id="rId5" Type="http://schemas.openxmlformats.org/officeDocument/2006/relationships/hyperlink" Target="https://fns-prod.azureedge.us/sites/default/files/resource-files/110730%20-%20Pork%2C%20Pulled%2C%20Cooked%2C%20Frozen.pdf" TargetMode="External"/><Relationship Id="rId15" Type="http://schemas.openxmlformats.org/officeDocument/2006/relationships/hyperlink" Target="https://www.fns.usda.gov/sites/default/files/resource-files/100348%20Corn%20Whole%20Kernel%20No%20Salt%20Added%20Frozen.pdf" TargetMode="External"/><Relationship Id="rId23" Type="http://schemas.openxmlformats.org/officeDocument/2006/relationships/hyperlink" Target="https://www.fns.usda.gov/sites/default/files/resource-files/100336%20Spaghetti%20Sauce%20Low-sodium%20Canned.pdf" TargetMode="External"/><Relationship Id="rId28" Type="http://schemas.openxmlformats.org/officeDocument/2006/relationships/hyperlink" Target="https://www.fns.usda.gov/sites/default/files/resource-files/100365.pdf" TargetMode="External"/><Relationship Id="rId36" Type="http://schemas.openxmlformats.org/officeDocument/2006/relationships/hyperlink" Target="https://www.fns.usda.gov/sites/default/files/resource-files/100261%20Apricots%20Diced%20Cups%20Frozen.pdf" TargetMode="External"/><Relationship Id="rId49" Type="http://schemas.openxmlformats.org/officeDocument/2006/relationships/hyperlink" Target="https://www.fns.usda.gov/sites/default/files/resource-files/110393.pdf" TargetMode="External"/><Relationship Id="rId10" Type="http://schemas.openxmlformats.org/officeDocument/2006/relationships/hyperlink" Target="https://www.fns.usda.gov/sites/default/files/resource-files/110462.pdf" TargetMode="External"/><Relationship Id="rId19" Type="http://schemas.openxmlformats.org/officeDocument/2006/relationships/hyperlink" Target="https://www.fns.usda.gov/sites/default/files/resource-files/100334%20Tomato%20Sauce%20Low%20Sodium%20Canned.pdf" TargetMode="External"/><Relationship Id="rId31" Type="http://schemas.openxmlformats.org/officeDocument/2006/relationships/hyperlink" Target="https://www.fns.usda.gov/sites/default/files/resource-files/100220%20Peaches%20Diced%20Extra%20Light%20Syrup.pdf" TargetMode="External"/><Relationship Id="rId44" Type="http://schemas.openxmlformats.org/officeDocument/2006/relationships/hyperlink" Target="https://www.fns.usda.gov/sites/default/files/resource-files/110541%20Applesauce%20Unsweetened%20Canned.pdf" TargetMode="External"/><Relationship Id="rId52" Type="http://schemas.openxmlformats.org/officeDocument/2006/relationships/hyperlink" Target="https://www.fns.usda.gov/sites/default/files/resource-files/110506%20Spaghetti%20Whole%20Grain-Rich%20Blend.pdf" TargetMode="External"/><Relationship Id="rId4" Type="http://schemas.openxmlformats.org/officeDocument/2006/relationships/hyperlink" Target="https://fns-prod.azureedge.us/sites/default/files/resource-files/100187.pdf" TargetMode="External"/><Relationship Id="rId9" Type="http://schemas.openxmlformats.org/officeDocument/2006/relationships/hyperlink" Target="https://www.fns.usda.gov/sites/default/files/resource-files/100117.pdf" TargetMode="External"/><Relationship Id="rId14" Type="http://schemas.openxmlformats.org/officeDocument/2006/relationships/hyperlink" Target="https://www.fns.usda.gov/sites/default/files/resource-files/100307%20Green%20Beans%20Low-Sodium%20Canned.pdf" TargetMode="External"/><Relationship Id="rId22" Type="http://schemas.openxmlformats.org/officeDocument/2006/relationships/hyperlink" Target="https://www.fns.usda.gov/sites/default/files/resource-files/110186%20Salsa%20Low-Sodium%20Pouch.pdf" TargetMode="External"/><Relationship Id="rId27" Type="http://schemas.openxmlformats.org/officeDocument/2006/relationships/hyperlink" Target="https://www.fns.usda.gov/sites/default/files/resource-files/100362-Refried%20Beans%2C%20Low-sodium%2C%20Canned_4.13.20.pdf" TargetMode="External"/><Relationship Id="rId30" Type="http://schemas.openxmlformats.org/officeDocument/2006/relationships/hyperlink" Target="https://www.fns.usda.gov/sites/default/files/resource-files/100219%20Peaches%20Sliced%20Extra%20Light%20Syrup.pdf" TargetMode="External"/><Relationship Id="rId35" Type="http://schemas.openxmlformats.org/officeDocument/2006/relationships/hyperlink" Target="https://www.fns.usda.gov/sites/default/files/resource-files/100256%20Strawberries%20Diced%20Cups.pdf" TargetMode="External"/><Relationship Id="rId43" Type="http://schemas.openxmlformats.org/officeDocument/2006/relationships/hyperlink" Target="https://fns-prod.azureedge.us/sites/default/files/resource-files/110860%20Strawberries%20Sliced%20IQF.pdf" TargetMode="External"/><Relationship Id="rId48" Type="http://schemas.openxmlformats.org/officeDocument/2006/relationships/hyperlink" Target="https://www.fns.usda.gov/sites/default/files/resource-files/100003Cheese%20Cheddar%20Yellow%20Shredded.pdf" TargetMode="External"/><Relationship Id="rId8" Type="http://schemas.openxmlformats.org/officeDocument/2006/relationships/hyperlink" Target="https://www.fns.usda.gov/sites/default/files/resource-files/100101.pdf" TargetMode="External"/><Relationship Id="rId51" Type="http://schemas.openxmlformats.org/officeDocument/2006/relationships/hyperlink" Target="https://www.fns.usda.gov/sites/default/files/resource-files/101031%20%20Rice%20Brown%20Long-Grain%20Parboiled.pdf" TargetMode="External"/><Relationship Id="rId3" Type="http://schemas.openxmlformats.org/officeDocument/2006/relationships/hyperlink" Target="https://fns-prod.azureedge.us/sites/default/files/resource-files/1001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8D6F-F26B-4249-A717-312799B3C607}">
  <sheetPr>
    <tabColor theme="8" tint="0.59999389629810485"/>
  </sheetPr>
  <dimension ref="A1:I51"/>
  <sheetViews>
    <sheetView showGridLines="0" workbookViewId="0">
      <selection activeCell="A18" sqref="A18"/>
    </sheetView>
  </sheetViews>
  <sheetFormatPr defaultRowHeight="15" x14ac:dyDescent="0.25"/>
  <cols>
    <col min="1" max="1" width="10.28515625" customWidth="1"/>
    <col min="2" max="2" width="35.28515625" bestFit="1" customWidth="1"/>
    <col min="3" max="3" width="39.140625" customWidth="1"/>
    <col min="4" max="4" width="33.140625" customWidth="1"/>
  </cols>
  <sheetData>
    <row r="1" spans="1:9" ht="31.5" x14ac:dyDescent="0.5">
      <c r="A1" s="103" t="s">
        <v>111</v>
      </c>
      <c r="B1" s="102"/>
      <c r="C1" s="102"/>
      <c r="D1" s="101"/>
    </row>
    <row r="2" spans="1:9" ht="17.25" x14ac:dyDescent="0.3">
      <c r="A2" s="106" t="s">
        <v>112</v>
      </c>
      <c r="B2" s="106"/>
      <c r="C2" s="106"/>
      <c r="D2" s="106"/>
    </row>
    <row r="3" spans="1:9" ht="10.5" customHeight="1" x14ac:dyDescent="0.4">
      <c r="A3" s="100"/>
      <c r="B3" s="99"/>
      <c r="C3" s="99"/>
      <c r="D3" s="24"/>
    </row>
    <row r="4" spans="1:9" ht="60.75" customHeight="1" x14ac:dyDescent="0.25">
      <c r="A4" s="98" t="s">
        <v>109</v>
      </c>
      <c r="B4" s="98"/>
      <c r="C4" s="98"/>
      <c r="D4" s="98"/>
      <c r="E4" s="105"/>
      <c r="F4" s="105"/>
      <c r="G4" s="105"/>
    </row>
    <row r="5" spans="1:9" ht="15" customHeight="1" x14ac:dyDescent="0.25">
      <c r="B5" s="27"/>
      <c r="C5" s="27"/>
      <c r="D5" s="27"/>
    </row>
    <row r="6" spans="1:9" ht="21" customHeight="1" x14ac:dyDescent="0.3">
      <c r="A6" s="91" t="s">
        <v>108</v>
      </c>
      <c r="B6" s="97"/>
      <c r="C6" s="97"/>
      <c r="D6" s="97"/>
    </row>
    <row r="7" spans="1:9" ht="21" customHeight="1" x14ac:dyDescent="0.3">
      <c r="A7" s="91"/>
      <c r="B7" s="96" t="s">
        <v>107</v>
      </c>
      <c r="C7" s="96"/>
      <c r="D7" s="96"/>
    </row>
    <row r="8" spans="1:9" ht="21" customHeight="1" x14ac:dyDescent="0.3">
      <c r="A8" s="91"/>
      <c r="B8" s="95" t="s">
        <v>106</v>
      </c>
      <c r="C8" s="95"/>
      <c r="D8" s="95"/>
    </row>
    <row r="9" spans="1:9" ht="21" customHeight="1" x14ac:dyDescent="0.3">
      <c r="A9" s="91"/>
      <c r="B9" s="95" t="s">
        <v>105</v>
      </c>
      <c r="C9" s="95"/>
      <c r="D9" s="95"/>
    </row>
    <row r="10" spans="1:9" ht="21" customHeight="1" x14ac:dyDescent="0.3">
      <c r="A10" s="91"/>
      <c r="B10" s="94" t="s">
        <v>104</v>
      </c>
      <c r="C10" s="94"/>
      <c r="D10" s="94"/>
    </row>
    <row r="11" spans="1:9" ht="45" customHeight="1" x14ac:dyDescent="0.3">
      <c r="A11" s="91"/>
      <c r="B11" s="93" t="s">
        <v>103</v>
      </c>
      <c r="C11" s="93"/>
      <c r="D11" s="93"/>
    </row>
    <row r="12" spans="1:9" ht="61.5" customHeight="1" x14ac:dyDescent="0.3">
      <c r="A12" s="91"/>
      <c r="B12" s="90" t="s">
        <v>102</v>
      </c>
      <c r="C12" s="90"/>
      <c r="D12" s="90"/>
      <c r="E12" s="92"/>
      <c r="F12" s="92"/>
      <c r="G12" s="92"/>
    </row>
    <row r="13" spans="1:9" ht="45.75" customHeight="1" x14ac:dyDescent="0.3">
      <c r="A13" s="91"/>
      <c r="B13" s="90" t="s">
        <v>101</v>
      </c>
      <c r="C13" s="90"/>
      <c r="D13" s="90"/>
      <c r="E13" s="89"/>
      <c r="F13" s="89"/>
      <c r="G13" s="89"/>
      <c r="H13" s="89"/>
      <c r="I13" s="89"/>
    </row>
    <row r="14" spans="1:9" ht="15.75" thickBot="1" x14ac:dyDescent="0.3">
      <c r="A14" s="23"/>
    </row>
    <row r="15" spans="1:9" x14ac:dyDescent="0.25">
      <c r="A15" s="88" t="s">
        <v>100</v>
      </c>
      <c r="B15" s="87"/>
      <c r="C15" s="87"/>
      <c r="D15" s="86"/>
    </row>
    <row r="16" spans="1:9" x14ac:dyDescent="0.25">
      <c r="A16" s="104" t="s">
        <v>110</v>
      </c>
      <c r="D16" s="67"/>
    </row>
    <row r="17" spans="1:4" ht="21" x14ac:dyDescent="0.35">
      <c r="A17" s="79" t="s">
        <v>99</v>
      </c>
      <c r="B17" s="25"/>
      <c r="C17" s="26"/>
      <c r="D17" s="85"/>
    </row>
    <row r="18" spans="1:4" x14ac:dyDescent="0.25">
      <c r="A18" s="107" t="s">
        <v>48</v>
      </c>
      <c r="B18" s="78" t="s">
        <v>98</v>
      </c>
      <c r="C18" s="75" t="s">
        <v>52</v>
      </c>
      <c r="D18" s="84" t="s">
        <v>97</v>
      </c>
    </row>
    <row r="19" spans="1:4" x14ac:dyDescent="0.25">
      <c r="A19" s="107" t="s">
        <v>50</v>
      </c>
      <c r="B19" s="83" t="s">
        <v>96</v>
      </c>
      <c r="C19" s="81" t="s">
        <v>49</v>
      </c>
      <c r="D19" s="80" t="s">
        <v>95</v>
      </c>
    </row>
    <row r="20" spans="1:4" x14ac:dyDescent="0.25">
      <c r="A20" s="107" t="s">
        <v>51</v>
      </c>
      <c r="B20" s="83" t="s">
        <v>60</v>
      </c>
      <c r="C20" s="81" t="s">
        <v>49</v>
      </c>
      <c r="D20" s="80"/>
    </row>
    <row r="21" spans="1:4" x14ac:dyDescent="0.25">
      <c r="A21" s="107" t="s">
        <v>53</v>
      </c>
      <c r="B21" s="83" t="s">
        <v>0</v>
      </c>
      <c r="C21" s="81" t="s">
        <v>49</v>
      </c>
      <c r="D21" s="80"/>
    </row>
    <row r="22" spans="1:4" x14ac:dyDescent="0.25">
      <c r="A22" s="107" t="s">
        <v>54</v>
      </c>
      <c r="B22" s="83" t="s">
        <v>94</v>
      </c>
      <c r="C22" s="81" t="s">
        <v>49</v>
      </c>
      <c r="D22" s="80"/>
    </row>
    <row r="23" spans="1:4" x14ac:dyDescent="0.25">
      <c r="A23" s="107" t="s">
        <v>55</v>
      </c>
      <c r="B23" s="82" t="s">
        <v>45</v>
      </c>
      <c r="C23" s="81" t="s">
        <v>49</v>
      </c>
      <c r="D23" s="80"/>
    </row>
    <row r="24" spans="1:4" x14ac:dyDescent="0.25">
      <c r="A24" s="107" t="s">
        <v>58</v>
      </c>
      <c r="B24" s="82" t="s">
        <v>93</v>
      </c>
      <c r="C24" s="81" t="s">
        <v>49</v>
      </c>
      <c r="D24" s="80"/>
    </row>
    <row r="25" spans="1:4" x14ac:dyDescent="0.25">
      <c r="A25" s="107" t="s">
        <v>92</v>
      </c>
      <c r="B25" s="82" t="s">
        <v>91</v>
      </c>
      <c r="C25" s="81" t="s">
        <v>49</v>
      </c>
      <c r="D25" s="80"/>
    </row>
    <row r="26" spans="1:4" x14ac:dyDescent="0.25">
      <c r="A26" s="107" t="s">
        <v>59</v>
      </c>
      <c r="B26" s="82" t="s">
        <v>90</v>
      </c>
      <c r="C26" s="81" t="s">
        <v>49</v>
      </c>
      <c r="D26" s="80"/>
    </row>
    <row r="27" spans="1:4" x14ac:dyDescent="0.25">
      <c r="A27" s="107" t="s">
        <v>63</v>
      </c>
      <c r="B27" s="82" t="s">
        <v>89</v>
      </c>
      <c r="C27" s="81" t="s">
        <v>49</v>
      </c>
      <c r="D27" s="80"/>
    </row>
    <row r="28" spans="1:4" x14ac:dyDescent="0.25">
      <c r="A28" s="107" t="s">
        <v>64</v>
      </c>
      <c r="B28" s="82" t="s">
        <v>88</v>
      </c>
      <c r="C28" s="81" t="s">
        <v>49</v>
      </c>
      <c r="D28" s="80"/>
    </row>
    <row r="29" spans="1:4" x14ac:dyDescent="0.25">
      <c r="A29" s="107" t="s">
        <v>66</v>
      </c>
      <c r="B29" s="72" t="s">
        <v>87</v>
      </c>
      <c r="C29" s="71" t="s">
        <v>56</v>
      </c>
      <c r="D29" s="67" t="s">
        <v>57</v>
      </c>
    </row>
    <row r="30" spans="1:4" x14ac:dyDescent="0.25">
      <c r="A30" s="107" t="s">
        <v>67</v>
      </c>
      <c r="B30" s="72" t="s">
        <v>46</v>
      </c>
      <c r="C30" s="71" t="s">
        <v>56</v>
      </c>
      <c r="D30" s="67" t="s">
        <v>57</v>
      </c>
    </row>
    <row r="31" spans="1:4" ht="21" x14ac:dyDescent="0.35">
      <c r="A31" s="79" t="s">
        <v>86</v>
      </c>
      <c r="B31" s="25"/>
      <c r="C31" s="26"/>
      <c r="D31" s="67"/>
    </row>
    <row r="32" spans="1:4" x14ac:dyDescent="0.25">
      <c r="A32" s="107" t="s">
        <v>85</v>
      </c>
      <c r="B32" s="78" t="s">
        <v>84</v>
      </c>
      <c r="C32" s="75" t="s">
        <v>61</v>
      </c>
      <c r="D32" s="67" t="s">
        <v>62</v>
      </c>
    </row>
    <row r="33" spans="1:4" x14ac:dyDescent="0.25">
      <c r="A33" s="107" t="s">
        <v>68</v>
      </c>
      <c r="B33" s="76" t="s">
        <v>0</v>
      </c>
      <c r="C33" s="75" t="s">
        <v>52</v>
      </c>
      <c r="D33" s="67" t="s">
        <v>65</v>
      </c>
    </row>
    <row r="34" spans="1:4" x14ac:dyDescent="0.25">
      <c r="A34" s="107" t="s">
        <v>69</v>
      </c>
      <c r="B34" s="77" t="s">
        <v>45</v>
      </c>
      <c r="C34" s="75" t="s">
        <v>83</v>
      </c>
      <c r="D34" s="67" t="s">
        <v>82</v>
      </c>
    </row>
    <row r="35" spans="1:4" ht="30" x14ac:dyDescent="0.25">
      <c r="A35" s="107" t="s">
        <v>70</v>
      </c>
      <c r="B35" s="76" t="s">
        <v>81</v>
      </c>
      <c r="C35" s="75" t="s">
        <v>52</v>
      </c>
      <c r="D35" s="74" t="s">
        <v>80</v>
      </c>
    </row>
    <row r="36" spans="1:4" ht="30" x14ac:dyDescent="0.25">
      <c r="A36" s="107" t="s">
        <v>79</v>
      </c>
      <c r="B36" s="76" t="s">
        <v>78</v>
      </c>
      <c r="C36" s="75" t="s">
        <v>52</v>
      </c>
      <c r="D36" s="74" t="s">
        <v>77</v>
      </c>
    </row>
    <row r="37" spans="1:4" x14ac:dyDescent="0.25">
      <c r="A37" s="107" t="s">
        <v>76</v>
      </c>
      <c r="B37" s="73" t="s">
        <v>24</v>
      </c>
      <c r="C37" s="71" t="s">
        <v>56</v>
      </c>
      <c r="D37" s="67" t="s">
        <v>57</v>
      </c>
    </row>
    <row r="38" spans="1:4" x14ac:dyDescent="0.25">
      <c r="A38" s="107" t="s">
        <v>75</v>
      </c>
      <c r="B38" s="72" t="s">
        <v>46</v>
      </c>
      <c r="C38" s="71" t="s">
        <v>56</v>
      </c>
      <c r="D38" s="67" t="s">
        <v>57</v>
      </c>
    </row>
    <row r="39" spans="1:4" x14ac:dyDescent="0.25">
      <c r="A39" s="107" t="s">
        <v>74</v>
      </c>
      <c r="B39" s="69" t="s">
        <v>47</v>
      </c>
      <c r="C39" s="68" t="s">
        <v>56</v>
      </c>
      <c r="D39" s="67" t="s">
        <v>57</v>
      </c>
    </row>
    <row r="40" spans="1:4" x14ac:dyDescent="0.25">
      <c r="A40" s="107" t="s">
        <v>73</v>
      </c>
      <c r="B40" s="70" t="s">
        <v>40</v>
      </c>
      <c r="C40" s="68" t="s">
        <v>56</v>
      </c>
      <c r="D40" s="67" t="s">
        <v>57</v>
      </c>
    </row>
    <row r="41" spans="1:4" x14ac:dyDescent="0.25">
      <c r="A41" s="107" t="s">
        <v>72</v>
      </c>
      <c r="B41" s="69" t="s">
        <v>15</v>
      </c>
      <c r="C41" s="68" t="s">
        <v>56</v>
      </c>
      <c r="D41" s="67" t="s">
        <v>57</v>
      </c>
    </row>
    <row r="42" spans="1:4" ht="15.75" thickBot="1" x14ac:dyDescent="0.3">
      <c r="A42" s="66"/>
      <c r="B42" s="65"/>
      <c r="C42" s="64"/>
      <c r="D42" s="63"/>
    </row>
    <row r="43" spans="1:4" x14ac:dyDescent="0.25">
      <c r="A43" s="23"/>
      <c r="B43" s="28"/>
      <c r="C43" s="49"/>
      <c r="D43" s="49"/>
    </row>
    <row r="44" spans="1:4" x14ac:dyDescent="0.25">
      <c r="A44" s="29"/>
      <c r="B44" s="30"/>
      <c r="C44" s="49"/>
      <c r="D44" s="49"/>
    </row>
    <row r="45" spans="1:4" x14ac:dyDescent="0.25">
      <c r="A45" s="23"/>
    </row>
    <row r="46" spans="1:4" x14ac:dyDescent="0.25">
      <c r="A46" s="23"/>
    </row>
    <row r="49" customFormat="1" x14ac:dyDescent="0.25"/>
    <row r="50" customFormat="1" x14ac:dyDescent="0.25"/>
    <row r="51" customFormat="1" x14ac:dyDescent="0.25"/>
  </sheetData>
  <mergeCells count="12">
    <mergeCell ref="B12:D12"/>
    <mergeCell ref="B13:D13"/>
    <mergeCell ref="A4:D4"/>
    <mergeCell ref="A2:D2"/>
    <mergeCell ref="C43:D43"/>
    <mergeCell ref="C44:D44"/>
    <mergeCell ref="D19:D28"/>
    <mergeCell ref="B7:D7"/>
    <mergeCell ref="B8:D8"/>
    <mergeCell ref="B9:D9"/>
    <mergeCell ref="B10:D10"/>
    <mergeCell ref="B11:D11"/>
  </mergeCells>
  <hyperlinks>
    <hyperlink ref="A18" location="'Direct Delivery Analysis'!A4" display="Column A" xr:uid="{F662168A-D20C-4616-831C-3C823E259145}"/>
    <hyperlink ref="A19" location="'Direct Delivery Analysis'!B4" display="Column B" xr:uid="{A9E9F88A-9164-4625-B380-8E1821CAFA86}"/>
    <hyperlink ref="A20" location="'Direct Delivery Analysis'!C4" display="Column C" xr:uid="{0C666407-6342-4D03-97A2-4EF3738B0582}"/>
    <hyperlink ref="A21" location="'Direct Delivery Analysis'!D4" display="Column D" xr:uid="{EFCCC38B-3637-4A82-8095-D25C628D5642}"/>
    <hyperlink ref="A22" location="'Direct Delivery Analysis'!E4" display="Column E" xr:uid="{9E5EFB3C-C22B-4BC2-9224-27726F259E2D}"/>
    <hyperlink ref="A23" location="'Direct Delivery Analysis'!F4" display="Column F" xr:uid="{13C749C2-2617-42B2-A255-47ABFE1CAAE1}"/>
    <hyperlink ref="A24" location="'Direct Delivery Analysis'!G4" display="Column G" xr:uid="{D1C19E15-B7EF-40C1-9135-60C4B2A2ADFF}"/>
    <hyperlink ref="A25" location="'Direct Delivery Analysis'!H4" display="Column H" xr:uid="{75BFA161-CAC6-4A3B-A943-CE5ED544A562}"/>
    <hyperlink ref="A26" location="'Direct Delivery Analysis'!I4" display="Column I" xr:uid="{A3CDCF12-DC7E-4328-A7C5-D67254C07E74}"/>
    <hyperlink ref="A27" location="'Direct Delivery Analysis'!J4" display="Column J" xr:uid="{08612F6E-CA7F-4211-8C3A-A7AD199D34EC}"/>
    <hyperlink ref="A28" location="'Direct Delivery Analysis'!K4" display="Column K" xr:uid="{74C4B327-566E-47CD-A318-2641EE98F887}"/>
    <hyperlink ref="A29" location="'Direct Delivery Analysis'!L4" display="Column L" xr:uid="{60191E35-1616-406A-B19D-0597AC3EB182}"/>
    <hyperlink ref="A30" location="'Direct Delivery Analysis'!M4" display="Column M" xr:uid="{CFACC664-FDF2-4168-901C-BC74E1C055BC}"/>
    <hyperlink ref="A32" location="'Direct Delivery Analysis'!O4" display="Column O" xr:uid="{BDC6FC2B-4AD5-4DFC-8BF6-EDEF3C06BC08}"/>
    <hyperlink ref="A33" location="'Direct Delivery Analysis'!P4" display="Column P" xr:uid="{8B2A6601-B3E2-446C-9732-4905D515D110}"/>
    <hyperlink ref="A34" location="'Direct Delivery Analysis'!Q4" display="Column Q" xr:uid="{35A6B68B-42A3-4962-9F03-9668F9B4E543}"/>
    <hyperlink ref="A35" location="'Direct Delivery Analysis'!R4" display="Column R" xr:uid="{EE8CBB88-DF90-460D-80E2-42B2E16EC3BE}"/>
    <hyperlink ref="A36" location="'Direct Delivery Analysis'!S4" display="Column S" xr:uid="{4806A398-7965-4548-92BE-028BD5EBC1E2}"/>
    <hyperlink ref="A37" location="'Direct Delivery Analysis'!T4" display="Column T" xr:uid="{78B8BBE4-C3C2-422C-AD3A-64BBBE76B039}"/>
    <hyperlink ref="A38" location="'Direct Delivery Analysis'!U4" display="Column U" xr:uid="{97DE3584-40C0-4DEC-A462-CF864A06B6A8}"/>
    <hyperlink ref="A39" location="'Direct Delivery Analysis'!W4" display="Column W" xr:uid="{0C77488A-5BBC-48CB-B207-8F987F8B8288}"/>
    <hyperlink ref="A40" location="'Direct Delivery Analysis'!X4" display="Column X" xr:uid="{A6C53B4E-1A89-4BD4-A081-BA223844B9A8}"/>
    <hyperlink ref="A41" location="'Direct Delivery Analysis'!Y4" display="Column Y" xr:uid="{55569E7D-7833-4560-8733-AC12FE5DD241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E13C-D095-4D69-A32C-F8BDE7DA6A63}">
  <sheetPr>
    <tabColor rgb="FF00B0F0"/>
  </sheetPr>
  <dimension ref="A1:Y57"/>
  <sheetViews>
    <sheetView showGridLines="0" tabSelected="1" topLeftCell="A24" zoomScaleNormal="100" workbookViewId="0">
      <selection activeCell="P37" sqref="P37"/>
    </sheetView>
  </sheetViews>
  <sheetFormatPr defaultColWidth="9.140625" defaultRowHeight="15" x14ac:dyDescent="0.25"/>
  <cols>
    <col min="1" max="1" width="12" style="2" customWidth="1"/>
    <col min="2" max="2" width="11.28515625" style="3" customWidth="1"/>
    <col min="3" max="3" width="8.28515625" style="1" bestFit="1" customWidth="1"/>
    <col min="4" max="4" width="43" style="3" bestFit="1" customWidth="1"/>
    <col min="5" max="5" width="6.7109375" style="2" bestFit="1" customWidth="1"/>
    <col min="6" max="6" width="8.5703125" style="2" bestFit="1" customWidth="1"/>
    <col min="7" max="7" width="9.5703125" style="13" bestFit="1" customWidth="1"/>
    <col min="8" max="8" width="9.140625" style="2" customWidth="1"/>
    <col min="9" max="9" width="9.85546875" style="2" bestFit="1" customWidth="1"/>
    <col min="10" max="10" width="9.42578125" style="4" bestFit="1" customWidth="1"/>
    <col min="11" max="11" width="9.85546875" style="5" bestFit="1" customWidth="1"/>
    <col min="12" max="12" width="10.7109375" style="2" bestFit="1" customWidth="1"/>
    <col min="13" max="13" width="10.7109375" style="2" customWidth="1"/>
    <col min="14" max="14" width="0.85546875" style="3" customWidth="1"/>
    <col min="15" max="15" width="42.5703125" style="3" customWidth="1"/>
    <col min="16" max="16" width="45.42578125" style="3" bestFit="1" customWidth="1"/>
    <col min="17" max="17" width="8.42578125" style="2" bestFit="1" customWidth="1"/>
    <col min="18" max="18" width="11.5703125" style="3" bestFit="1" customWidth="1"/>
    <col min="19" max="19" width="14.28515625" style="3" customWidth="1"/>
    <col min="20" max="20" width="9.140625" style="3" customWidth="1"/>
    <col min="21" max="21" width="10" style="3" customWidth="1"/>
    <col min="22" max="22" width="0.7109375" style="3" customWidth="1"/>
    <col min="23" max="23" width="9.5703125" style="3" customWidth="1"/>
    <col min="24" max="24" width="9.5703125" style="15" customWidth="1"/>
    <col min="25" max="25" width="10.140625" style="3" customWidth="1"/>
    <col min="26" max="16384" width="9.140625" style="3"/>
  </cols>
  <sheetData>
    <row r="1" spans="1:25" x14ac:dyDescent="0.25">
      <c r="D1" s="14" t="s">
        <v>39</v>
      </c>
    </row>
    <row r="3" spans="1:25" s="6" customFormat="1" ht="21" x14ac:dyDescent="0.35">
      <c r="A3" s="11"/>
      <c r="B3" s="12"/>
      <c r="C3" s="53" t="s">
        <v>71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22"/>
      <c r="O3" s="56" t="s">
        <v>17</v>
      </c>
      <c r="P3" s="57"/>
      <c r="Q3" s="57"/>
      <c r="R3" s="57"/>
      <c r="S3" s="57"/>
      <c r="T3" s="57"/>
      <c r="U3" s="58"/>
      <c r="V3" s="22"/>
      <c r="W3" s="50" t="s">
        <v>15</v>
      </c>
      <c r="X3" s="51"/>
      <c r="Y3" s="52"/>
    </row>
    <row r="4" spans="1:25" s="2" customFormat="1" ht="45" x14ac:dyDescent="0.25">
      <c r="A4" s="20"/>
      <c r="B4" s="7" t="s">
        <v>11</v>
      </c>
      <c r="C4" s="108" t="s">
        <v>25</v>
      </c>
      <c r="D4" s="109" t="s">
        <v>0</v>
      </c>
      <c r="E4" s="108" t="s">
        <v>13</v>
      </c>
      <c r="F4" s="108" t="s">
        <v>12</v>
      </c>
      <c r="G4" s="110" t="s">
        <v>28</v>
      </c>
      <c r="H4" s="108" t="s">
        <v>14</v>
      </c>
      <c r="I4" s="108" t="s">
        <v>23</v>
      </c>
      <c r="J4" s="111" t="s">
        <v>16</v>
      </c>
      <c r="K4" s="112" t="s">
        <v>22</v>
      </c>
      <c r="L4" s="113" t="s">
        <v>21</v>
      </c>
      <c r="M4" s="113" t="s">
        <v>20</v>
      </c>
      <c r="N4" s="8"/>
      <c r="O4" s="60"/>
      <c r="P4" s="60"/>
      <c r="Q4" s="108" t="s">
        <v>12</v>
      </c>
      <c r="R4" s="59"/>
      <c r="S4" s="59"/>
      <c r="T4" s="108" t="s">
        <v>24</v>
      </c>
      <c r="U4" s="108" t="s">
        <v>20</v>
      </c>
      <c r="V4" s="114"/>
      <c r="W4" s="108" t="s">
        <v>18</v>
      </c>
      <c r="X4" s="115" t="s">
        <v>40</v>
      </c>
      <c r="Y4" s="108" t="s">
        <v>19</v>
      </c>
    </row>
    <row r="5" spans="1:25" x14ac:dyDescent="0.25">
      <c r="A5" s="21">
        <v>1000</v>
      </c>
      <c r="B5" s="31" t="s">
        <v>1</v>
      </c>
      <c r="C5" s="32">
        <v>100134</v>
      </c>
      <c r="D5" s="33" t="s">
        <v>131</v>
      </c>
      <c r="E5" s="32">
        <v>40</v>
      </c>
      <c r="F5" s="32">
        <v>557</v>
      </c>
      <c r="G5" s="34" t="s">
        <v>26</v>
      </c>
      <c r="H5" s="35">
        <f>IFERROR(A5/F5," ")</f>
        <v>1.7953321364452424</v>
      </c>
      <c r="I5" s="35">
        <f>IFERROR(ROUNDUP(H5,0)," ")</f>
        <v>2</v>
      </c>
      <c r="J5" s="36">
        <v>132.69999999999999</v>
      </c>
      <c r="K5" s="37">
        <v>6</v>
      </c>
      <c r="L5" s="16">
        <f>IFERROR((I5*J5)+(K5*I5)," ")</f>
        <v>277.39999999999998</v>
      </c>
      <c r="M5" s="16">
        <f>IFERROR('Direct Delivery Analysis'!$L5/'Direct Delivery Analysis'!$A5," ")</f>
        <v>0.27739999999999998</v>
      </c>
      <c r="N5" s="9"/>
      <c r="O5" s="10"/>
      <c r="P5" s="48"/>
      <c r="Q5" s="61">
        <v>557</v>
      </c>
      <c r="R5" s="10"/>
      <c r="S5" s="10"/>
      <c r="T5" s="17">
        <f>IFERROR(((R5*I5)+S5)," ")</f>
        <v>0</v>
      </c>
      <c r="U5" s="17">
        <f>IFERROR((T5/Q5)," ")</f>
        <v>0</v>
      </c>
      <c r="V5" s="8"/>
      <c r="W5" s="18">
        <f>IFERROR((M5-U5)," ")</f>
        <v>0.27739999999999998</v>
      </c>
      <c r="X5" s="19">
        <f>A5</f>
        <v>1000</v>
      </c>
      <c r="Y5" s="18">
        <f>IFERROR((W5*A5)," ")</f>
        <v>277.39999999999998</v>
      </c>
    </row>
    <row r="6" spans="1:25" x14ac:dyDescent="0.25">
      <c r="A6" s="21"/>
      <c r="B6" s="31" t="s">
        <v>1</v>
      </c>
      <c r="C6" s="32">
        <v>100158</v>
      </c>
      <c r="D6" s="38" t="s">
        <v>130</v>
      </c>
      <c r="E6" s="32">
        <v>40</v>
      </c>
      <c r="F6" s="32">
        <v>478</v>
      </c>
      <c r="G6" s="34" t="s">
        <v>27</v>
      </c>
      <c r="H6" s="35">
        <f t="shared" ref="H6:H57" si="0">IFERROR(A6/F6," ")</f>
        <v>0</v>
      </c>
      <c r="I6" s="35">
        <f t="shared" ref="I6:I57" si="1">IFERROR(ROUNDUP(H6,0)," ")</f>
        <v>0</v>
      </c>
      <c r="J6" s="36">
        <v>120.77</v>
      </c>
      <c r="K6" s="37">
        <v>6</v>
      </c>
      <c r="L6" s="16">
        <f t="shared" ref="L6:L57" si="2">IFERROR((I6*J6)+(K6*I6)," ")</f>
        <v>0</v>
      </c>
      <c r="M6" s="16" t="str">
        <f>IFERROR('Direct Delivery Analysis'!$L6/'Direct Delivery Analysis'!$A6," ")</f>
        <v xml:space="preserve"> </v>
      </c>
      <c r="N6" s="9"/>
      <c r="O6" s="10"/>
      <c r="P6" s="48"/>
      <c r="Q6" s="61">
        <v>478</v>
      </c>
      <c r="R6" s="10"/>
      <c r="S6" s="10"/>
      <c r="T6" s="17">
        <f t="shared" ref="T6:T57" si="3">IFERROR(((R6*I6)+S6)," ")</f>
        <v>0</v>
      </c>
      <c r="U6" s="17">
        <f t="shared" ref="U6:U57" si="4">IFERROR((T6/Q6)," ")</f>
        <v>0</v>
      </c>
      <c r="V6" s="9"/>
      <c r="W6" s="18" t="str">
        <f t="shared" ref="W6:W57" si="5">IFERROR((M6-U6)," ")</f>
        <v xml:space="preserve"> </v>
      </c>
      <c r="X6" s="19">
        <f t="shared" ref="X6:X57" si="6">A6</f>
        <v>0</v>
      </c>
      <c r="Y6" s="18" t="str">
        <f t="shared" ref="Y6:Y57" si="7">IFERROR((W6*A6)," ")</f>
        <v xml:space="preserve"> </v>
      </c>
    </row>
    <row r="7" spans="1:25" x14ac:dyDescent="0.25">
      <c r="A7" s="21"/>
      <c r="B7" s="31" t="s">
        <v>1</v>
      </c>
      <c r="C7" s="32">
        <v>100187</v>
      </c>
      <c r="D7" s="38" t="s">
        <v>129</v>
      </c>
      <c r="E7" s="32">
        <v>40</v>
      </c>
      <c r="F7" s="32">
        <v>525</v>
      </c>
      <c r="G7" s="34" t="s">
        <v>29</v>
      </c>
      <c r="H7" s="35">
        <f t="shared" si="0"/>
        <v>0</v>
      </c>
      <c r="I7" s="35">
        <f t="shared" si="1"/>
        <v>0</v>
      </c>
      <c r="J7" s="36">
        <v>96.87</v>
      </c>
      <c r="K7" s="37">
        <v>6</v>
      </c>
      <c r="L7" s="16">
        <f t="shared" si="2"/>
        <v>0</v>
      </c>
      <c r="M7" s="16" t="str">
        <f>IFERROR('Direct Delivery Analysis'!$L7/'Direct Delivery Analysis'!$A7," ")</f>
        <v xml:space="preserve"> </v>
      </c>
      <c r="N7" s="9"/>
      <c r="O7" s="10"/>
      <c r="P7" s="48"/>
      <c r="Q7" s="61">
        <v>525</v>
      </c>
      <c r="R7" s="10"/>
      <c r="S7" s="10"/>
      <c r="T7" s="17">
        <f t="shared" si="3"/>
        <v>0</v>
      </c>
      <c r="U7" s="17">
        <f t="shared" si="4"/>
        <v>0</v>
      </c>
      <c r="V7" s="9"/>
      <c r="W7" s="18" t="str">
        <f t="shared" si="5"/>
        <v xml:space="preserve"> </v>
      </c>
      <c r="X7" s="19">
        <f t="shared" si="6"/>
        <v>0</v>
      </c>
      <c r="Y7" s="18" t="str">
        <f t="shared" si="7"/>
        <v xml:space="preserve"> </v>
      </c>
    </row>
    <row r="8" spans="1:25" x14ac:dyDescent="0.25">
      <c r="A8" s="21"/>
      <c r="B8" s="31" t="s">
        <v>1</v>
      </c>
      <c r="C8" s="32">
        <v>110322</v>
      </c>
      <c r="D8" s="38" t="s">
        <v>128</v>
      </c>
      <c r="E8" s="32">
        <v>40</v>
      </c>
      <c r="F8" s="32">
        <v>291</v>
      </c>
      <c r="G8" s="34" t="s">
        <v>30</v>
      </c>
      <c r="H8" s="35">
        <f t="shared" si="0"/>
        <v>0</v>
      </c>
      <c r="I8" s="35">
        <f t="shared" si="1"/>
        <v>0</v>
      </c>
      <c r="J8" s="36">
        <v>134.11000000000001</v>
      </c>
      <c r="K8" s="37">
        <v>6</v>
      </c>
      <c r="L8" s="16">
        <f t="shared" si="2"/>
        <v>0</v>
      </c>
      <c r="M8" s="16" t="str">
        <f>IFERROR('Direct Delivery Analysis'!$L8/'Direct Delivery Analysis'!$A8," ")</f>
        <v xml:space="preserve"> </v>
      </c>
      <c r="N8" s="8"/>
      <c r="O8" s="10"/>
      <c r="P8" s="48"/>
      <c r="Q8" s="61">
        <v>291</v>
      </c>
      <c r="R8" s="10"/>
      <c r="S8" s="10"/>
      <c r="T8" s="17">
        <f t="shared" si="3"/>
        <v>0</v>
      </c>
      <c r="U8" s="17">
        <f t="shared" si="4"/>
        <v>0</v>
      </c>
      <c r="V8" s="9"/>
      <c r="W8" s="18" t="str">
        <f t="shared" si="5"/>
        <v xml:space="preserve"> </v>
      </c>
      <c r="X8" s="19">
        <f t="shared" si="6"/>
        <v>0</v>
      </c>
      <c r="Y8" s="18" t="str">
        <f t="shared" si="7"/>
        <v xml:space="preserve"> </v>
      </c>
    </row>
    <row r="9" spans="1:25" x14ac:dyDescent="0.25">
      <c r="A9" s="21"/>
      <c r="B9" s="31" t="s">
        <v>1</v>
      </c>
      <c r="C9" s="32">
        <v>110711</v>
      </c>
      <c r="D9" s="38" t="s">
        <v>127</v>
      </c>
      <c r="E9" s="32">
        <v>40</v>
      </c>
      <c r="F9" s="32">
        <v>291</v>
      </c>
      <c r="G9" s="34" t="s">
        <v>30</v>
      </c>
      <c r="H9" s="35">
        <f t="shared" si="0"/>
        <v>0</v>
      </c>
      <c r="I9" s="35">
        <f t="shared" si="1"/>
        <v>0</v>
      </c>
      <c r="J9" s="36">
        <v>177.46</v>
      </c>
      <c r="K9" s="37">
        <v>6</v>
      </c>
      <c r="L9" s="16">
        <f t="shared" si="2"/>
        <v>0</v>
      </c>
      <c r="M9" s="16" t="str">
        <f>IFERROR('Direct Delivery Analysis'!$L9/'Direct Delivery Analysis'!$A9," ")</f>
        <v xml:space="preserve"> </v>
      </c>
      <c r="N9" s="9"/>
      <c r="O9" s="10"/>
      <c r="P9" s="48"/>
      <c r="Q9" s="61">
        <v>291</v>
      </c>
      <c r="R9" s="10"/>
      <c r="S9" s="10"/>
      <c r="T9" s="17">
        <f t="shared" si="3"/>
        <v>0</v>
      </c>
      <c r="U9" s="17">
        <f t="shared" si="4"/>
        <v>0</v>
      </c>
      <c r="V9" s="8"/>
      <c r="W9" s="18" t="str">
        <f t="shared" si="5"/>
        <v xml:space="preserve"> </v>
      </c>
      <c r="X9" s="19">
        <f t="shared" si="6"/>
        <v>0</v>
      </c>
      <c r="Y9" s="18" t="str">
        <f t="shared" si="7"/>
        <v xml:space="preserve"> </v>
      </c>
    </row>
    <row r="10" spans="1:25" x14ac:dyDescent="0.25">
      <c r="A10" s="21"/>
      <c r="B10" s="31" t="s">
        <v>1</v>
      </c>
      <c r="C10" s="32">
        <v>110730</v>
      </c>
      <c r="D10" s="33" t="s">
        <v>126</v>
      </c>
      <c r="E10" s="32">
        <v>40</v>
      </c>
      <c r="F10" s="32">
        <v>320</v>
      </c>
      <c r="G10" s="34" t="s">
        <v>31</v>
      </c>
      <c r="H10" s="35">
        <f t="shared" si="0"/>
        <v>0</v>
      </c>
      <c r="I10" s="35">
        <f t="shared" si="1"/>
        <v>0</v>
      </c>
      <c r="J10" s="36">
        <v>80.900000000000006</v>
      </c>
      <c r="K10" s="37">
        <v>6</v>
      </c>
      <c r="L10" s="16">
        <f t="shared" si="2"/>
        <v>0</v>
      </c>
      <c r="M10" s="16" t="str">
        <f>IFERROR('Direct Delivery Analysis'!$L10/'Direct Delivery Analysis'!$A10," ")</f>
        <v xml:space="preserve"> </v>
      </c>
      <c r="N10" s="9"/>
      <c r="O10" s="10"/>
      <c r="P10" s="48"/>
      <c r="Q10" s="61">
        <v>320</v>
      </c>
      <c r="R10" s="10"/>
      <c r="S10" s="10"/>
      <c r="T10" s="17">
        <f t="shared" si="3"/>
        <v>0</v>
      </c>
      <c r="U10" s="17">
        <f t="shared" si="4"/>
        <v>0</v>
      </c>
      <c r="V10" s="9"/>
      <c r="W10" s="18" t="str">
        <f t="shared" si="5"/>
        <v xml:space="preserve"> </v>
      </c>
      <c r="X10" s="19">
        <f t="shared" si="6"/>
        <v>0</v>
      </c>
      <c r="Y10" s="18" t="str">
        <f t="shared" si="7"/>
        <v xml:space="preserve"> </v>
      </c>
    </row>
    <row r="11" spans="1:25" x14ac:dyDescent="0.25">
      <c r="A11" s="21"/>
      <c r="B11" s="31" t="s">
        <v>2</v>
      </c>
      <c r="C11" s="32">
        <v>100101</v>
      </c>
      <c r="D11" s="38" t="s">
        <v>125</v>
      </c>
      <c r="E11" s="32">
        <v>40</v>
      </c>
      <c r="F11" s="32">
        <v>640</v>
      </c>
      <c r="G11" s="34" t="s">
        <v>34</v>
      </c>
      <c r="H11" s="35">
        <f t="shared" si="0"/>
        <v>0</v>
      </c>
      <c r="I11" s="35">
        <f t="shared" si="1"/>
        <v>0</v>
      </c>
      <c r="J11" s="36">
        <v>88.14</v>
      </c>
      <c r="K11" s="37">
        <v>6</v>
      </c>
      <c r="L11" s="16">
        <f t="shared" si="2"/>
        <v>0</v>
      </c>
      <c r="M11" s="16" t="str">
        <f>IFERROR('Direct Delivery Analysis'!$L11/'Direct Delivery Analysis'!$A11," ")</f>
        <v xml:space="preserve"> </v>
      </c>
      <c r="N11" s="9"/>
      <c r="O11" s="10"/>
      <c r="P11" s="48"/>
      <c r="Q11" s="61">
        <v>640</v>
      </c>
      <c r="R11" s="10"/>
      <c r="S11" s="10"/>
      <c r="T11" s="17">
        <f t="shared" si="3"/>
        <v>0</v>
      </c>
      <c r="U11" s="17">
        <f t="shared" si="4"/>
        <v>0</v>
      </c>
      <c r="V11" s="9"/>
      <c r="W11" s="18" t="str">
        <f t="shared" si="5"/>
        <v xml:space="preserve"> </v>
      </c>
      <c r="X11" s="19">
        <f t="shared" si="6"/>
        <v>0</v>
      </c>
      <c r="Y11" s="18" t="str">
        <f t="shared" si="7"/>
        <v xml:space="preserve"> </v>
      </c>
    </row>
    <row r="12" spans="1:25" x14ac:dyDescent="0.25">
      <c r="A12" s="21"/>
      <c r="B12" s="31" t="s">
        <v>2</v>
      </c>
      <c r="C12" s="32">
        <v>100117</v>
      </c>
      <c r="D12" s="38" t="s">
        <v>124</v>
      </c>
      <c r="E12" s="32">
        <v>30</v>
      </c>
      <c r="F12" s="32">
        <v>282</v>
      </c>
      <c r="G12" s="34" t="s">
        <v>32</v>
      </c>
      <c r="H12" s="35">
        <f t="shared" si="0"/>
        <v>0</v>
      </c>
      <c r="I12" s="35">
        <f t="shared" si="1"/>
        <v>0</v>
      </c>
      <c r="J12" s="36">
        <v>78.72</v>
      </c>
      <c r="K12" s="37">
        <v>4.5</v>
      </c>
      <c r="L12" s="16">
        <f t="shared" si="2"/>
        <v>0</v>
      </c>
      <c r="M12" s="16" t="str">
        <f>IFERROR('Direct Delivery Analysis'!$L12/'Direct Delivery Analysis'!$A12," ")</f>
        <v xml:space="preserve"> </v>
      </c>
      <c r="N12" s="9"/>
      <c r="O12" s="10"/>
      <c r="P12" s="48"/>
      <c r="Q12" s="61">
        <v>282</v>
      </c>
      <c r="R12" s="10"/>
      <c r="S12" s="10"/>
      <c r="T12" s="17">
        <f t="shared" si="3"/>
        <v>0</v>
      </c>
      <c r="U12" s="17">
        <f t="shared" si="4"/>
        <v>0</v>
      </c>
      <c r="V12" s="9"/>
      <c r="W12" s="18" t="str">
        <f t="shared" si="5"/>
        <v xml:space="preserve"> </v>
      </c>
      <c r="X12" s="19">
        <f t="shared" si="6"/>
        <v>0</v>
      </c>
      <c r="Y12" s="18" t="str">
        <f t="shared" si="7"/>
        <v xml:space="preserve"> </v>
      </c>
    </row>
    <row r="13" spans="1:25" x14ac:dyDescent="0.25">
      <c r="A13" s="21"/>
      <c r="B13" s="31" t="s">
        <v>2</v>
      </c>
      <c r="C13" s="32">
        <v>110462</v>
      </c>
      <c r="D13" s="38" t="s">
        <v>123</v>
      </c>
      <c r="E13" s="32">
        <v>30</v>
      </c>
      <c r="F13" s="32">
        <v>320</v>
      </c>
      <c r="G13" s="34" t="s">
        <v>33</v>
      </c>
      <c r="H13" s="35">
        <f t="shared" si="0"/>
        <v>0</v>
      </c>
      <c r="I13" s="35">
        <f t="shared" si="1"/>
        <v>0</v>
      </c>
      <c r="J13" s="36">
        <v>56.11</v>
      </c>
      <c r="K13" s="37">
        <v>4.5</v>
      </c>
      <c r="L13" s="16">
        <f t="shared" si="2"/>
        <v>0</v>
      </c>
      <c r="M13" s="16" t="str">
        <f>IFERROR('Direct Delivery Analysis'!$L13/'Direct Delivery Analysis'!$A13," ")</f>
        <v xml:space="preserve"> </v>
      </c>
      <c r="N13" s="9"/>
      <c r="O13" s="10"/>
      <c r="P13" s="48"/>
      <c r="Q13" s="61">
        <v>320</v>
      </c>
      <c r="R13" s="10"/>
      <c r="S13" s="10"/>
      <c r="T13" s="17">
        <f t="shared" si="3"/>
        <v>0</v>
      </c>
      <c r="U13" s="17">
        <f t="shared" si="4"/>
        <v>0</v>
      </c>
      <c r="V13" s="9"/>
      <c r="W13" s="18" t="str">
        <f t="shared" si="5"/>
        <v xml:space="preserve"> </v>
      </c>
      <c r="X13" s="19">
        <f t="shared" si="6"/>
        <v>0</v>
      </c>
      <c r="Y13" s="18" t="str">
        <f t="shared" si="7"/>
        <v xml:space="preserve"> </v>
      </c>
    </row>
    <row r="14" spans="1:25" x14ac:dyDescent="0.25">
      <c r="A14" s="21"/>
      <c r="B14" s="39" t="s">
        <v>2</v>
      </c>
      <c r="C14" s="40">
        <v>111751</v>
      </c>
      <c r="D14" s="33" t="s">
        <v>122</v>
      </c>
      <c r="E14" s="41">
        <v>25</v>
      </c>
      <c r="F14" s="41">
        <v>300</v>
      </c>
      <c r="G14" s="42" t="s">
        <v>35</v>
      </c>
      <c r="H14" s="35">
        <f t="shared" si="0"/>
        <v>0</v>
      </c>
      <c r="I14" s="35">
        <f t="shared" si="1"/>
        <v>0</v>
      </c>
      <c r="J14" s="36">
        <v>51.5</v>
      </c>
      <c r="K14" s="43">
        <v>3.75</v>
      </c>
      <c r="L14" s="16">
        <f t="shared" si="2"/>
        <v>0</v>
      </c>
      <c r="M14" s="16" t="str">
        <f>IFERROR('Direct Delivery Analysis'!$L14/'Direct Delivery Analysis'!$A14," ")</f>
        <v xml:space="preserve"> </v>
      </c>
      <c r="N14" s="9"/>
      <c r="O14" s="10"/>
      <c r="P14" s="48"/>
      <c r="Q14" s="62">
        <v>300</v>
      </c>
      <c r="R14" s="10"/>
      <c r="S14" s="10"/>
      <c r="T14" s="17">
        <f t="shared" si="3"/>
        <v>0</v>
      </c>
      <c r="U14" s="17">
        <f t="shared" si="4"/>
        <v>0</v>
      </c>
      <c r="V14" s="9"/>
      <c r="W14" s="18" t="str">
        <f t="shared" si="5"/>
        <v xml:space="preserve"> </v>
      </c>
      <c r="X14" s="19">
        <f t="shared" si="6"/>
        <v>0</v>
      </c>
      <c r="Y14" s="18" t="str">
        <f t="shared" si="7"/>
        <v xml:space="preserve"> </v>
      </c>
    </row>
    <row r="15" spans="1:25" x14ac:dyDescent="0.25">
      <c r="A15" s="21"/>
      <c r="B15" s="31" t="s">
        <v>2</v>
      </c>
      <c r="C15" s="32">
        <v>100119</v>
      </c>
      <c r="D15" s="38" t="s">
        <v>113</v>
      </c>
      <c r="E15" s="32">
        <v>30</v>
      </c>
      <c r="F15" s="32">
        <v>279</v>
      </c>
      <c r="G15" s="34" t="s">
        <v>36</v>
      </c>
      <c r="H15" s="35">
        <f t="shared" si="0"/>
        <v>0</v>
      </c>
      <c r="I15" s="35">
        <f t="shared" si="1"/>
        <v>0</v>
      </c>
      <c r="J15" s="36">
        <v>54.74</v>
      </c>
      <c r="K15" s="37">
        <v>4.5</v>
      </c>
      <c r="L15" s="16">
        <f t="shared" si="2"/>
        <v>0</v>
      </c>
      <c r="M15" s="16" t="str">
        <f>IFERROR('Direct Delivery Analysis'!$L15/'Direct Delivery Analysis'!$A15," ")</f>
        <v xml:space="preserve"> </v>
      </c>
      <c r="N15" s="9"/>
      <c r="O15" s="10"/>
      <c r="P15" s="48"/>
      <c r="Q15" s="61">
        <v>279</v>
      </c>
      <c r="R15" s="10"/>
      <c r="S15" s="10"/>
      <c r="T15" s="17">
        <f t="shared" si="3"/>
        <v>0</v>
      </c>
      <c r="U15" s="17">
        <f t="shared" si="4"/>
        <v>0</v>
      </c>
      <c r="V15" s="9"/>
      <c r="W15" s="18" t="str">
        <f t="shared" si="5"/>
        <v xml:space="preserve"> </v>
      </c>
      <c r="X15" s="19">
        <f t="shared" si="6"/>
        <v>0</v>
      </c>
      <c r="Y15" s="18" t="str">
        <f t="shared" si="7"/>
        <v xml:space="preserve"> </v>
      </c>
    </row>
    <row r="16" spans="1:25" x14ac:dyDescent="0.25">
      <c r="A16" s="21"/>
      <c r="B16" s="31" t="s">
        <v>2</v>
      </c>
      <c r="C16" s="32">
        <v>110554</v>
      </c>
      <c r="D16" s="38" t="s">
        <v>121</v>
      </c>
      <c r="E16" s="32">
        <v>40</v>
      </c>
      <c r="F16" s="32">
        <v>448</v>
      </c>
      <c r="G16" s="34" t="s">
        <v>37</v>
      </c>
      <c r="H16" s="35">
        <f t="shared" si="0"/>
        <v>0</v>
      </c>
      <c r="I16" s="35">
        <f t="shared" si="1"/>
        <v>0</v>
      </c>
      <c r="J16" s="36">
        <v>133.16</v>
      </c>
      <c r="K16" s="37">
        <v>6</v>
      </c>
      <c r="L16" s="16">
        <f t="shared" si="2"/>
        <v>0</v>
      </c>
      <c r="M16" s="16" t="str">
        <f>IFERROR('Direct Delivery Analysis'!$L16/'Direct Delivery Analysis'!$A16," ")</f>
        <v xml:space="preserve"> </v>
      </c>
      <c r="N16" s="9"/>
      <c r="O16" s="10"/>
      <c r="P16" s="48"/>
      <c r="Q16" s="61">
        <v>448</v>
      </c>
      <c r="R16" s="10"/>
      <c r="S16" s="10"/>
      <c r="T16" s="17">
        <f t="shared" si="3"/>
        <v>0</v>
      </c>
      <c r="U16" s="17">
        <f t="shared" si="4"/>
        <v>0</v>
      </c>
      <c r="V16" s="9"/>
      <c r="W16" s="18" t="str">
        <f t="shared" si="5"/>
        <v xml:space="preserve"> </v>
      </c>
      <c r="X16" s="19">
        <f t="shared" si="6"/>
        <v>0</v>
      </c>
      <c r="Y16" s="18" t="str">
        <f t="shared" si="7"/>
        <v xml:space="preserve"> </v>
      </c>
    </row>
    <row r="17" spans="1:25" x14ac:dyDescent="0.25">
      <c r="A17" s="21"/>
      <c r="B17" s="31" t="s">
        <v>3</v>
      </c>
      <c r="C17" s="32">
        <v>110851</v>
      </c>
      <c r="D17" s="44" t="s">
        <v>120</v>
      </c>
      <c r="E17" s="32">
        <v>40</v>
      </c>
      <c r="F17" s="32">
        <v>320</v>
      </c>
      <c r="G17" s="34" t="s">
        <v>31</v>
      </c>
      <c r="H17" s="35">
        <f t="shared" si="0"/>
        <v>0</v>
      </c>
      <c r="I17" s="35">
        <f t="shared" si="1"/>
        <v>0</v>
      </c>
      <c r="J17" s="36">
        <v>104.06</v>
      </c>
      <c r="K17" s="37">
        <v>6</v>
      </c>
      <c r="L17" s="16">
        <f t="shared" si="2"/>
        <v>0</v>
      </c>
      <c r="M17" s="16" t="str">
        <f>IFERROR('Direct Delivery Analysis'!$L17/'Direct Delivery Analysis'!$A17," ")</f>
        <v xml:space="preserve"> </v>
      </c>
      <c r="N17" s="9"/>
      <c r="O17" s="10"/>
      <c r="P17" s="48"/>
      <c r="Q17" s="61">
        <v>320</v>
      </c>
      <c r="R17" s="10"/>
      <c r="S17" s="10"/>
      <c r="T17" s="17">
        <f t="shared" si="3"/>
        <v>0</v>
      </c>
      <c r="U17" s="17">
        <f t="shared" si="4"/>
        <v>0</v>
      </c>
      <c r="V17" s="9"/>
      <c r="W17" s="18" t="str">
        <f t="shared" si="5"/>
        <v xml:space="preserve"> </v>
      </c>
      <c r="X17" s="19">
        <f t="shared" si="6"/>
        <v>0</v>
      </c>
      <c r="Y17" s="18" t="str">
        <f t="shared" si="7"/>
        <v xml:space="preserve"> </v>
      </c>
    </row>
    <row r="18" spans="1:25" x14ac:dyDescent="0.25">
      <c r="A18" s="21"/>
      <c r="B18" s="31" t="s">
        <v>4</v>
      </c>
      <c r="C18" s="32">
        <v>100307</v>
      </c>
      <c r="D18" s="38" t="s">
        <v>114</v>
      </c>
      <c r="E18" s="32">
        <v>38</v>
      </c>
      <c r="F18" s="32">
        <v>136</v>
      </c>
      <c r="G18" s="34" t="s">
        <v>38</v>
      </c>
      <c r="H18" s="35">
        <f t="shared" si="0"/>
        <v>0</v>
      </c>
      <c r="I18" s="35">
        <f t="shared" si="1"/>
        <v>0</v>
      </c>
      <c r="J18" s="36">
        <v>20.22</v>
      </c>
      <c r="K18" s="37">
        <v>5.7</v>
      </c>
      <c r="L18" s="16">
        <f t="shared" si="2"/>
        <v>0</v>
      </c>
      <c r="M18" s="16" t="str">
        <f>IFERROR('Direct Delivery Analysis'!$L18/'Direct Delivery Analysis'!$A18," ")</f>
        <v xml:space="preserve"> </v>
      </c>
      <c r="N18" s="9"/>
      <c r="O18" s="10"/>
      <c r="P18" s="48"/>
      <c r="Q18" s="61">
        <v>136</v>
      </c>
      <c r="R18" s="10"/>
      <c r="S18" s="10"/>
      <c r="T18" s="17">
        <f t="shared" si="3"/>
        <v>0</v>
      </c>
      <c r="U18" s="17">
        <f t="shared" si="4"/>
        <v>0</v>
      </c>
      <c r="V18" s="9"/>
      <c r="W18" s="18" t="str">
        <f t="shared" si="5"/>
        <v xml:space="preserve"> </v>
      </c>
      <c r="X18" s="19">
        <f t="shared" si="6"/>
        <v>0</v>
      </c>
      <c r="Y18" s="18" t="str">
        <f t="shared" si="7"/>
        <v xml:space="preserve"> </v>
      </c>
    </row>
    <row r="19" spans="1:25" x14ac:dyDescent="0.25">
      <c r="A19" s="21"/>
      <c r="B19" s="31" t="s">
        <v>4</v>
      </c>
      <c r="C19" s="32">
        <v>100313</v>
      </c>
      <c r="D19" s="38" t="s">
        <v>115</v>
      </c>
      <c r="E19" s="32">
        <v>40</v>
      </c>
      <c r="F19" s="32">
        <v>119</v>
      </c>
      <c r="G19" s="34" t="s">
        <v>38</v>
      </c>
      <c r="H19" s="35">
        <f t="shared" si="0"/>
        <v>0</v>
      </c>
      <c r="I19" s="35">
        <f t="shared" si="1"/>
        <v>0</v>
      </c>
      <c r="J19" s="36">
        <v>25.25</v>
      </c>
      <c r="K19" s="37">
        <v>6</v>
      </c>
      <c r="L19" s="16">
        <f t="shared" si="2"/>
        <v>0</v>
      </c>
      <c r="M19" s="16" t="str">
        <f>IFERROR('Direct Delivery Analysis'!$L19/'Direct Delivery Analysis'!$A19," ")</f>
        <v xml:space="preserve"> </v>
      </c>
      <c r="N19" s="9"/>
      <c r="O19" s="10"/>
      <c r="P19" s="48"/>
      <c r="Q19" s="61">
        <v>119</v>
      </c>
      <c r="R19" s="10"/>
      <c r="S19" s="10"/>
      <c r="T19" s="17">
        <f t="shared" si="3"/>
        <v>0</v>
      </c>
      <c r="U19" s="17">
        <f t="shared" si="4"/>
        <v>0</v>
      </c>
      <c r="V19" s="9"/>
      <c r="W19" s="18" t="str">
        <f t="shared" si="5"/>
        <v xml:space="preserve"> </v>
      </c>
      <c r="X19" s="19">
        <f t="shared" si="6"/>
        <v>0</v>
      </c>
      <c r="Y19" s="18" t="str">
        <f t="shared" si="7"/>
        <v xml:space="preserve"> </v>
      </c>
    </row>
    <row r="20" spans="1:25" x14ac:dyDescent="0.25">
      <c r="A20" s="21"/>
      <c r="B20" s="31" t="s">
        <v>4</v>
      </c>
      <c r="C20" s="32">
        <v>100329</v>
      </c>
      <c r="D20" s="38" t="s">
        <v>116</v>
      </c>
      <c r="E20" s="32">
        <v>38</v>
      </c>
      <c r="F20" s="32">
        <v>148</v>
      </c>
      <c r="G20" s="34" t="s">
        <v>38</v>
      </c>
      <c r="H20" s="35">
        <f t="shared" si="0"/>
        <v>0</v>
      </c>
      <c r="I20" s="35">
        <f t="shared" si="1"/>
        <v>0</v>
      </c>
      <c r="J20" s="36">
        <v>23.24</v>
      </c>
      <c r="K20" s="37">
        <v>5.7</v>
      </c>
      <c r="L20" s="16">
        <f t="shared" si="2"/>
        <v>0</v>
      </c>
      <c r="M20" s="16" t="str">
        <f>IFERROR('Direct Delivery Analysis'!$L20/'Direct Delivery Analysis'!$A20," ")</f>
        <v xml:space="preserve"> </v>
      </c>
      <c r="N20" s="9"/>
      <c r="O20" s="10"/>
      <c r="P20" s="48"/>
      <c r="Q20" s="61">
        <v>148</v>
      </c>
      <c r="R20" s="10"/>
      <c r="S20" s="10"/>
      <c r="T20" s="17">
        <f t="shared" si="3"/>
        <v>0</v>
      </c>
      <c r="U20" s="17">
        <f t="shared" si="4"/>
        <v>0</v>
      </c>
      <c r="V20" s="9"/>
      <c r="W20" s="18" t="str">
        <f t="shared" si="5"/>
        <v xml:space="preserve"> </v>
      </c>
      <c r="X20" s="19">
        <f t="shared" si="6"/>
        <v>0</v>
      </c>
      <c r="Y20" s="18" t="str">
        <f t="shared" si="7"/>
        <v xml:space="preserve"> </v>
      </c>
    </row>
    <row r="21" spans="1:25" x14ac:dyDescent="0.25">
      <c r="A21" s="21"/>
      <c r="B21" s="31" t="s">
        <v>4</v>
      </c>
      <c r="C21" s="32">
        <v>100334</v>
      </c>
      <c r="D21" s="33" t="s">
        <v>117</v>
      </c>
      <c r="E21" s="32">
        <v>40</v>
      </c>
      <c r="F21" s="32">
        <v>152</v>
      </c>
      <c r="G21" s="34" t="s">
        <v>38</v>
      </c>
      <c r="H21" s="35">
        <f t="shared" si="0"/>
        <v>0</v>
      </c>
      <c r="I21" s="35">
        <f t="shared" si="1"/>
        <v>0</v>
      </c>
      <c r="J21" s="36">
        <v>24.88</v>
      </c>
      <c r="K21" s="37">
        <v>6</v>
      </c>
      <c r="L21" s="16">
        <f t="shared" si="2"/>
        <v>0</v>
      </c>
      <c r="M21" s="16" t="str">
        <f>IFERROR('Direct Delivery Analysis'!$L21/'Direct Delivery Analysis'!$A21," ")</f>
        <v xml:space="preserve"> </v>
      </c>
      <c r="N21" s="9"/>
      <c r="O21" s="10"/>
      <c r="P21" s="48"/>
      <c r="Q21" s="61">
        <v>152</v>
      </c>
      <c r="R21" s="10"/>
      <c r="S21" s="10"/>
      <c r="T21" s="17">
        <f t="shared" si="3"/>
        <v>0</v>
      </c>
      <c r="U21" s="17">
        <f t="shared" si="4"/>
        <v>0</v>
      </c>
      <c r="V21" s="9"/>
      <c r="W21" s="18" t="str">
        <f t="shared" si="5"/>
        <v xml:space="preserve"> </v>
      </c>
      <c r="X21" s="19">
        <f t="shared" si="6"/>
        <v>0</v>
      </c>
      <c r="Y21" s="18" t="str">
        <f t="shared" si="7"/>
        <v xml:space="preserve"> </v>
      </c>
    </row>
    <row r="22" spans="1:25" x14ac:dyDescent="0.25">
      <c r="A22" s="21"/>
      <c r="B22" s="31" t="s">
        <v>4</v>
      </c>
      <c r="C22" s="32">
        <v>100336</v>
      </c>
      <c r="D22" s="33" t="s">
        <v>118</v>
      </c>
      <c r="E22" s="32">
        <v>40</v>
      </c>
      <c r="F22" s="32">
        <v>144</v>
      </c>
      <c r="G22" s="34" t="s">
        <v>38</v>
      </c>
      <c r="H22" s="35">
        <f t="shared" si="0"/>
        <v>0</v>
      </c>
      <c r="I22" s="35">
        <f t="shared" si="1"/>
        <v>0</v>
      </c>
      <c r="J22" s="36">
        <v>26.13</v>
      </c>
      <c r="K22" s="37">
        <v>6</v>
      </c>
      <c r="L22" s="16">
        <f t="shared" si="2"/>
        <v>0</v>
      </c>
      <c r="M22" s="16" t="str">
        <f>IFERROR('Direct Delivery Analysis'!$L22/'Direct Delivery Analysis'!$A22," ")</f>
        <v xml:space="preserve"> </v>
      </c>
      <c r="N22" s="9"/>
      <c r="O22" s="10"/>
      <c r="P22" s="48"/>
      <c r="Q22" s="61">
        <v>144</v>
      </c>
      <c r="R22" s="10"/>
      <c r="S22" s="10"/>
      <c r="T22" s="17">
        <f t="shared" si="3"/>
        <v>0</v>
      </c>
      <c r="U22" s="17">
        <f t="shared" si="4"/>
        <v>0</v>
      </c>
      <c r="V22" s="9"/>
      <c r="W22" s="18" t="str">
        <f t="shared" si="5"/>
        <v xml:space="preserve"> </v>
      </c>
      <c r="X22" s="19">
        <f t="shared" si="6"/>
        <v>0</v>
      </c>
      <c r="Y22" s="18" t="str">
        <f t="shared" si="7"/>
        <v xml:space="preserve"> </v>
      </c>
    </row>
    <row r="23" spans="1:25" x14ac:dyDescent="0.25">
      <c r="A23" s="21"/>
      <c r="B23" s="31" t="s">
        <v>4</v>
      </c>
      <c r="C23" s="32">
        <v>100348</v>
      </c>
      <c r="D23" s="38" t="s">
        <v>119</v>
      </c>
      <c r="E23" s="32">
        <v>30</v>
      </c>
      <c r="F23" s="32">
        <v>165</v>
      </c>
      <c r="G23" s="34" t="s">
        <v>38</v>
      </c>
      <c r="H23" s="35">
        <f t="shared" si="0"/>
        <v>0</v>
      </c>
      <c r="I23" s="35">
        <f t="shared" si="1"/>
        <v>0</v>
      </c>
      <c r="J23" s="36">
        <v>22.91</v>
      </c>
      <c r="K23" s="37">
        <v>4.5</v>
      </c>
      <c r="L23" s="16">
        <f t="shared" si="2"/>
        <v>0</v>
      </c>
      <c r="M23" s="16" t="str">
        <f>IFERROR('Direct Delivery Analysis'!$L23/'Direct Delivery Analysis'!$A23," ")</f>
        <v xml:space="preserve"> </v>
      </c>
      <c r="N23" s="9"/>
      <c r="O23" s="10"/>
      <c r="P23" s="48"/>
      <c r="Q23" s="61">
        <v>165</v>
      </c>
      <c r="R23" s="10"/>
      <c r="S23" s="10"/>
      <c r="T23" s="17">
        <f t="shared" si="3"/>
        <v>0</v>
      </c>
      <c r="U23" s="17">
        <f t="shared" si="4"/>
        <v>0</v>
      </c>
      <c r="V23" s="9"/>
      <c r="W23" s="18" t="str">
        <f t="shared" si="5"/>
        <v xml:space="preserve"> </v>
      </c>
      <c r="X23" s="19">
        <f t="shared" si="6"/>
        <v>0</v>
      </c>
      <c r="Y23" s="18" t="str">
        <f t="shared" si="7"/>
        <v xml:space="preserve"> </v>
      </c>
    </row>
    <row r="24" spans="1:25" x14ac:dyDescent="0.25">
      <c r="A24" s="21"/>
      <c r="B24" s="31" t="s">
        <v>4</v>
      </c>
      <c r="C24" s="32">
        <v>100355</v>
      </c>
      <c r="D24" s="33" t="s">
        <v>132</v>
      </c>
      <c r="E24" s="32">
        <v>30</v>
      </c>
      <c r="F24" s="32">
        <v>179</v>
      </c>
      <c r="G24" s="34" t="s">
        <v>38</v>
      </c>
      <c r="H24" s="35">
        <f t="shared" si="0"/>
        <v>0</v>
      </c>
      <c r="I24" s="35">
        <f t="shared" si="1"/>
        <v>0</v>
      </c>
      <c r="J24" s="36">
        <v>42.85</v>
      </c>
      <c r="K24" s="37">
        <v>4.5</v>
      </c>
      <c r="L24" s="16">
        <f t="shared" si="2"/>
        <v>0</v>
      </c>
      <c r="M24" s="16" t="str">
        <f>IFERROR('Direct Delivery Analysis'!$L24/'Direct Delivery Analysis'!$A24," ")</f>
        <v xml:space="preserve"> </v>
      </c>
      <c r="N24" s="9"/>
      <c r="O24" s="10"/>
      <c r="P24" s="48"/>
      <c r="Q24" s="61">
        <v>179</v>
      </c>
      <c r="R24" s="10"/>
      <c r="S24" s="10"/>
      <c r="T24" s="17">
        <f t="shared" si="3"/>
        <v>0</v>
      </c>
      <c r="U24" s="17">
        <f t="shared" si="4"/>
        <v>0</v>
      </c>
      <c r="V24" s="9"/>
      <c r="W24" s="18" t="str">
        <f t="shared" si="5"/>
        <v xml:space="preserve"> </v>
      </c>
      <c r="X24" s="19">
        <f t="shared" si="6"/>
        <v>0</v>
      </c>
      <c r="Y24" s="18" t="str">
        <f t="shared" si="7"/>
        <v xml:space="preserve"> </v>
      </c>
    </row>
    <row r="25" spans="1:25" x14ac:dyDescent="0.25">
      <c r="A25" s="21"/>
      <c r="B25" s="31" t="s">
        <v>4</v>
      </c>
      <c r="C25" s="32">
        <v>100357</v>
      </c>
      <c r="D25" s="38" t="s">
        <v>133</v>
      </c>
      <c r="E25" s="32">
        <v>30</v>
      </c>
      <c r="F25" s="32">
        <v>210</v>
      </c>
      <c r="G25" s="34" t="s">
        <v>38</v>
      </c>
      <c r="H25" s="35">
        <f t="shared" si="0"/>
        <v>0</v>
      </c>
      <c r="I25" s="35">
        <f t="shared" si="1"/>
        <v>0</v>
      </c>
      <c r="J25" s="36">
        <v>38.36</v>
      </c>
      <c r="K25" s="37">
        <v>4.5</v>
      </c>
      <c r="L25" s="16">
        <f t="shared" si="2"/>
        <v>0</v>
      </c>
      <c r="M25" s="16" t="str">
        <f>IFERROR('Direct Delivery Analysis'!$L25/'Direct Delivery Analysis'!$A25," ")</f>
        <v xml:space="preserve"> </v>
      </c>
      <c r="N25" s="9"/>
      <c r="O25" s="10"/>
      <c r="P25" s="48"/>
      <c r="Q25" s="61">
        <v>210</v>
      </c>
      <c r="R25" s="10"/>
      <c r="S25" s="10"/>
      <c r="T25" s="17">
        <f t="shared" si="3"/>
        <v>0</v>
      </c>
      <c r="U25" s="17">
        <f t="shared" si="4"/>
        <v>0</v>
      </c>
      <c r="V25" s="9"/>
      <c r="W25" s="18" t="str">
        <f t="shared" si="5"/>
        <v xml:space="preserve"> </v>
      </c>
      <c r="X25" s="19">
        <f t="shared" si="6"/>
        <v>0</v>
      </c>
      <c r="Y25" s="18" t="str">
        <f t="shared" si="7"/>
        <v xml:space="preserve"> </v>
      </c>
    </row>
    <row r="26" spans="1:25" x14ac:dyDescent="0.25">
      <c r="A26" s="21"/>
      <c r="B26" s="31" t="s">
        <v>4</v>
      </c>
      <c r="C26" s="32">
        <v>110186</v>
      </c>
      <c r="D26" s="33" t="s">
        <v>134</v>
      </c>
      <c r="E26" s="32">
        <v>40</v>
      </c>
      <c r="F26" s="32">
        <v>148</v>
      </c>
      <c r="G26" s="34" t="s">
        <v>38</v>
      </c>
      <c r="H26" s="35">
        <f t="shared" si="0"/>
        <v>0</v>
      </c>
      <c r="I26" s="35">
        <f t="shared" si="1"/>
        <v>0</v>
      </c>
      <c r="J26" s="36">
        <v>28.79</v>
      </c>
      <c r="K26" s="37">
        <v>6</v>
      </c>
      <c r="L26" s="16">
        <f t="shared" si="2"/>
        <v>0</v>
      </c>
      <c r="M26" s="16" t="str">
        <f>IFERROR('Direct Delivery Analysis'!$L26/'Direct Delivery Analysis'!$A26," ")</f>
        <v xml:space="preserve"> </v>
      </c>
      <c r="N26" s="9"/>
      <c r="O26" s="10"/>
      <c r="P26" s="48"/>
      <c r="Q26" s="61">
        <v>148</v>
      </c>
      <c r="R26" s="10"/>
      <c r="S26" s="10"/>
      <c r="T26" s="17">
        <f t="shared" si="3"/>
        <v>0</v>
      </c>
      <c r="U26" s="17">
        <f t="shared" si="4"/>
        <v>0</v>
      </c>
      <c r="V26" s="9"/>
      <c r="W26" s="18" t="str">
        <f t="shared" si="5"/>
        <v xml:space="preserve"> </v>
      </c>
      <c r="X26" s="19">
        <f t="shared" si="6"/>
        <v>0</v>
      </c>
      <c r="Y26" s="18" t="str">
        <f t="shared" si="7"/>
        <v xml:space="preserve"> </v>
      </c>
    </row>
    <row r="27" spans="1:25" x14ac:dyDescent="0.25">
      <c r="A27" s="21"/>
      <c r="B27" s="31" t="s">
        <v>4</v>
      </c>
      <c r="C27" s="32">
        <v>110763</v>
      </c>
      <c r="D27" s="38" t="s">
        <v>135</v>
      </c>
      <c r="E27" s="32">
        <v>30</v>
      </c>
      <c r="F27" s="32">
        <v>144</v>
      </c>
      <c r="G27" s="34" t="s">
        <v>38</v>
      </c>
      <c r="H27" s="35">
        <f t="shared" si="0"/>
        <v>0</v>
      </c>
      <c r="I27" s="35">
        <f t="shared" si="1"/>
        <v>0</v>
      </c>
      <c r="J27" s="36">
        <v>30.46</v>
      </c>
      <c r="K27" s="37">
        <v>4.5</v>
      </c>
      <c r="L27" s="16">
        <f t="shared" si="2"/>
        <v>0</v>
      </c>
      <c r="M27" s="16" t="str">
        <f>IFERROR('Direct Delivery Analysis'!$L27/'Direct Delivery Analysis'!$A27," ")</f>
        <v xml:space="preserve"> </v>
      </c>
      <c r="N27" s="9"/>
      <c r="O27" s="10"/>
      <c r="P27" s="48"/>
      <c r="Q27" s="61">
        <v>144</v>
      </c>
      <c r="R27" s="10"/>
      <c r="S27" s="10"/>
      <c r="T27" s="17">
        <f t="shared" si="3"/>
        <v>0</v>
      </c>
      <c r="U27" s="17">
        <f t="shared" si="4"/>
        <v>0</v>
      </c>
      <c r="V27" s="9"/>
      <c r="W27" s="18" t="str">
        <f t="shared" si="5"/>
        <v xml:space="preserve"> </v>
      </c>
      <c r="X27" s="19">
        <f t="shared" si="6"/>
        <v>0</v>
      </c>
      <c r="Y27" s="18" t="str">
        <f t="shared" si="7"/>
        <v xml:space="preserve"> </v>
      </c>
    </row>
    <row r="28" spans="1:25" x14ac:dyDescent="0.25">
      <c r="A28" s="21"/>
      <c r="B28" s="31" t="s">
        <v>5</v>
      </c>
      <c r="C28" s="32">
        <v>100359</v>
      </c>
      <c r="D28" s="33" t="s">
        <v>136</v>
      </c>
      <c r="E28" s="32">
        <v>40.5</v>
      </c>
      <c r="F28" s="32">
        <v>120</v>
      </c>
      <c r="G28" s="34" t="s">
        <v>38</v>
      </c>
      <c r="H28" s="35">
        <f t="shared" si="0"/>
        <v>0</v>
      </c>
      <c r="I28" s="35">
        <f t="shared" si="1"/>
        <v>0</v>
      </c>
      <c r="J28" s="36">
        <v>21.48</v>
      </c>
      <c r="K28" s="37">
        <v>6.0750000000000002</v>
      </c>
      <c r="L28" s="16">
        <f t="shared" si="2"/>
        <v>0</v>
      </c>
      <c r="M28" s="16" t="str">
        <f>IFERROR('Direct Delivery Analysis'!$L28/'Direct Delivery Analysis'!$A28," ")</f>
        <v xml:space="preserve"> </v>
      </c>
      <c r="N28" s="9"/>
      <c r="O28" s="10"/>
      <c r="P28" s="48"/>
      <c r="Q28" s="61">
        <v>120</v>
      </c>
      <c r="R28" s="10"/>
      <c r="S28" s="10"/>
      <c r="T28" s="17">
        <f t="shared" si="3"/>
        <v>0</v>
      </c>
      <c r="U28" s="17">
        <f t="shared" si="4"/>
        <v>0</v>
      </c>
      <c r="V28" s="9"/>
      <c r="W28" s="18" t="str">
        <f t="shared" si="5"/>
        <v xml:space="preserve"> </v>
      </c>
      <c r="X28" s="19">
        <f t="shared" si="6"/>
        <v>0</v>
      </c>
      <c r="Y28" s="18" t="str">
        <f t="shared" si="7"/>
        <v xml:space="preserve"> </v>
      </c>
    </row>
    <row r="29" spans="1:25" x14ac:dyDescent="0.25">
      <c r="A29" s="21"/>
      <c r="B29" s="31" t="s">
        <v>5</v>
      </c>
      <c r="C29" s="32">
        <v>100360</v>
      </c>
      <c r="D29" s="38" t="s">
        <v>137</v>
      </c>
      <c r="E29" s="32">
        <v>40.5</v>
      </c>
      <c r="F29" s="32">
        <v>137</v>
      </c>
      <c r="G29" s="34" t="s">
        <v>38</v>
      </c>
      <c r="H29" s="35">
        <f t="shared" si="0"/>
        <v>0</v>
      </c>
      <c r="I29" s="35">
        <f t="shared" si="1"/>
        <v>0</v>
      </c>
      <c r="J29" s="36">
        <v>21.44</v>
      </c>
      <c r="K29" s="37">
        <v>6.0750000000000002</v>
      </c>
      <c r="L29" s="16">
        <f t="shared" si="2"/>
        <v>0</v>
      </c>
      <c r="M29" s="16" t="str">
        <f>IFERROR('Direct Delivery Analysis'!$L29/'Direct Delivery Analysis'!$A29," ")</f>
        <v xml:space="preserve"> </v>
      </c>
      <c r="N29" s="9"/>
      <c r="O29" s="10"/>
      <c r="P29" s="48"/>
      <c r="Q29" s="61">
        <v>137</v>
      </c>
      <c r="R29" s="10"/>
      <c r="S29" s="10"/>
      <c r="T29" s="17">
        <f t="shared" si="3"/>
        <v>0</v>
      </c>
      <c r="U29" s="17">
        <f t="shared" si="4"/>
        <v>0</v>
      </c>
      <c r="V29" s="9"/>
      <c r="W29" s="18" t="str">
        <f t="shared" si="5"/>
        <v xml:space="preserve"> </v>
      </c>
      <c r="X29" s="19">
        <f t="shared" si="6"/>
        <v>0</v>
      </c>
      <c r="Y29" s="18" t="str">
        <f t="shared" si="7"/>
        <v xml:space="preserve"> </v>
      </c>
    </row>
    <row r="30" spans="1:25" x14ac:dyDescent="0.25">
      <c r="A30" s="21"/>
      <c r="B30" s="31" t="s">
        <v>5</v>
      </c>
      <c r="C30" s="32">
        <v>100362</v>
      </c>
      <c r="D30" s="33" t="s">
        <v>138</v>
      </c>
      <c r="E30" s="32">
        <v>42</v>
      </c>
      <c r="F30" s="32">
        <v>149</v>
      </c>
      <c r="G30" s="34" t="s">
        <v>38</v>
      </c>
      <c r="H30" s="35">
        <f t="shared" si="0"/>
        <v>0</v>
      </c>
      <c r="I30" s="35">
        <f t="shared" si="1"/>
        <v>0</v>
      </c>
      <c r="J30" s="36">
        <v>39.520000000000003</v>
      </c>
      <c r="K30" s="37">
        <v>6.3</v>
      </c>
      <c r="L30" s="16">
        <f t="shared" si="2"/>
        <v>0</v>
      </c>
      <c r="M30" s="16" t="str">
        <f>IFERROR('Direct Delivery Analysis'!$L30/'Direct Delivery Analysis'!$A30," ")</f>
        <v xml:space="preserve"> </v>
      </c>
      <c r="N30" s="9"/>
      <c r="O30" s="10"/>
      <c r="P30" s="48"/>
      <c r="Q30" s="61">
        <v>149</v>
      </c>
      <c r="R30" s="10"/>
      <c r="S30" s="10"/>
      <c r="T30" s="17">
        <f t="shared" si="3"/>
        <v>0</v>
      </c>
      <c r="U30" s="17">
        <f t="shared" si="4"/>
        <v>0</v>
      </c>
      <c r="V30" s="9"/>
      <c r="W30" s="18" t="str">
        <f t="shared" si="5"/>
        <v xml:space="preserve"> </v>
      </c>
      <c r="X30" s="19">
        <f t="shared" si="6"/>
        <v>0</v>
      </c>
      <c r="Y30" s="18" t="str">
        <f t="shared" si="7"/>
        <v xml:space="preserve"> </v>
      </c>
    </row>
    <row r="31" spans="1:25" x14ac:dyDescent="0.25">
      <c r="A31" s="21"/>
      <c r="B31" s="31" t="s">
        <v>5</v>
      </c>
      <c r="C31" s="32">
        <v>100365</v>
      </c>
      <c r="D31" s="33" t="s">
        <v>139</v>
      </c>
      <c r="E31" s="32">
        <v>40.5</v>
      </c>
      <c r="F31" s="32">
        <v>122</v>
      </c>
      <c r="G31" s="34" t="s">
        <v>38</v>
      </c>
      <c r="H31" s="35">
        <f t="shared" si="0"/>
        <v>0</v>
      </c>
      <c r="I31" s="35">
        <f t="shared" si="1"/>
        <v>0</v>
      </c>
      <c r="J31" s="36">
        <v>21.08</v>
      </c>
      <c r="K31" s="37">
        <v>6.0750000000000002</v>
      </c>
      <c r="L31" s="16">
        <f t="shared" si="2"/>
        <v>0</v>
      </c>
      <c r="M31" s="16" t="str">
        <f>IFERROR('Direct Delivery Analysis'!$L31/'Direct Delivery Analysis'!$A31," ")</f>
        <v xml:space="preserve"> </v>
      </c>
      <c r="N31" s="9"/>
      <c r="O31" s="10"/>
      <c r="P31" s="48"/>
      <c r="Q31" s="61">
        <v>122</v>
      </c>
      <c r="R31" s="10"/>
      <c r="S31" s="10"/>
      <c r="T31" s="17">
        <f t="shared" si="3"/>
        <v>0</v>
      </c>
      <c r="U31" s="17">
        <f t="shared" si="4"/>
        <v>0</v>
      </c>
      <c r="V31" s="9"/>
      <c r="W31" s="18" t="str">
        <f t="shared" si="5"/>
        <v xml:space="preserve"> </v>
      </c>
      <c r="X31" s="19">
        <f t="shared" si="6"/>
        <v>0</v>
      </c>
      <c r="Y31" s="18" t="str">
        <f t="shared" si="7"/>
        <v xml:space="preserve"> </v>
      </c>
    </row>
    <row r="32" spans="1:25" x14ac:dyDescent="0.25">
      <c r="A32" s="21"/>
      <c r="B32" s="31" t="s">
        <v>5</v>
      </c>
      <c r="C32" s="32">
        <v>100370</v>
      </c>
      <c r="D32" s="33" t="s">
        <v>140</v>
      </c>
      <c r="E32" s="32">
        <v>40.5</v>
      </c>
      <c r="F32" s="32">
        <v>132</v>
      </c>
      <c r="G32" s="34" t="s">
        <v>38</v>
      </c>
      <c r="H32" s="35">
        <f t="shared" si="0"/>
        <v>0</v>
      </c>
      <c r="I32" s="35">
        <f t="shared" si="1"/>
        <v>0</v>
      </c>
      <c r="J32" s="36">
        <v>22.48</v>
      </c>
      <c r="K32" s="37">
        <v>6.0750000000000002</v>
      </c>
      <c r="L32" s="16">
        <f t="shared" si="2"/>
        <v>0</v>
      </c>
      <c r="M32" s="16" t="str">
        <f>IFERROR('Direct Delivery Analysis'!$L32/'Direct Delivery Analysis'!$A32," ")</f>
        <v xml:space="preserve"> </v>
      </c>
      <c r="N32" s="9"/>
      <c r="O32" s="10"/>
      <c r="P32" s="48"/>
      <c r="Q32" s="61">
        <v>132</v>
      </c>
      <c r="R32" s="10"/>
      <c r="S32" s="10"/>
      <c r="T32" s="17">
        <f t="shared" si="3"/>
        <v>0</v>
      </c>
      <c r="U32" s="17">
        <f t="shared" si="4"/>
        <v>0</v>
      </c>
      <c r="V32" s="9"/>
      <c r="W32" s="18" t="str">
        <f t="shared" si="5"/>
        <v xml:space="preserve"> </v>
      </c>
      <c r="X32" s="19">
        <f t="shared" si="6"/>
        <v>0</v>
      </c>
      <c r="Y32" s="18" t="str">
        <f t="shared" si="7"/>
        <v xml:space="preserve"> </v>
      </c>
    </row>
    <row r="33" spans="1:25" x14ac:dyDescent="0.25">
      <c r="A33" s="21"/>
      <c r="B33" s="31" t="s">
        <v>6</v>
      </c>
      <c r="C33" s="32">
        <v>100212</v>
      </c>
      <c r="D33" s="38" t="s">
        <v>141</v>
      </c>
      <c r="E33" s="32">
        <v>39.75</v>
      </c>
      <c r="F33" s="32">
        <v>102</v>
      </c>
      <c r="G33" s="34" t="s">
        <v>38</v>
      </c>
      <c r="H33" s="35">
        <f t="shared" si="0"/>
        <v>0</v>
      </c>
      <c r="I33" s="35">
        <f t="shared" si="1"/>
        <v>0</v>
      </c>
      <c r="J33" s="36">
        <v>46.38</v>
      </c>
      <c r="K33" s="37">
        <v>5.9624999999999995</v>
      </c>
      <c r="L33" s="16">
        <f t="shared" si="2"/>
        <v>0</v>
      </c>
      <c r="M33" s="16" t="str">
        <f>IFERROR('Direct Delivery Analysis'!$L33/'Direct Delivery Analysis'!$A33," ")</f>
        <v xml:space="preserve"> </v>
      </c>
      <c r="N33" s="9"/>
      <c r="O33" s="10"/>
      <c r="P33" s="48"/>
      <c r="Q33" s="61">
        <v>102</v>
      </c>
      <c r="R33" s="10"/>
      <c r="S33" s="10"/>
      <c r="T33" s="17">
        <f t="shared" si="3"/>
        <v>0</v>
      </c>
      <c r="U33" s="17">
        <f t="shared" si="4"/>
        <v>0</v>
      </c>
      <c r="V33" s="9"/>
      <c r="W33" s="18" t="str">
        <f t="shared" si="5"/>
        <v xml:space="preserve"> </v>
      </c>
      <c r="X33" s="19">
        <f t="shared" si="6"/>
        <v>0</v>
      </c>
      <c r="Y33" s="18" t="str">
        <f t="shared" si="7"/>
        <v xml:space="preserve"> </v>
      </c>
    </row>
    <row r="34" spans="1:25" x14ac:dyDescent="0.25">
      <c r="A34" s="21"/>
      <c r="B34" s="31" t="s">
        <v>6</v>
      </c>
      <c r="C34" s="32">
        <v>100219</v>
      </c>
      <c r="D34" s="38" t="s">
        <v>142</v>
      </c>
      <c r="E34" s="32">
        <v>39.75</v>
      </c>
      <c r="F34" s="32">
        <v>108</v>
      </c>
      <c r="G34" s="34" t="s">
        <v>38</v>
      </c>
      <c r="H34" s="35">
        <f t="shared" si="0"/>
        <v>0</v>
      </c>
      <c r="I34" s="35">
        <f t="shared" si="1"/>
        <v>0</v>
      </c>
      <c r="J34" s="36">
        <v>45.12</v>
      </c>
      <c r="K34" s="37">
        <v>5.9624999999999995</v>
      </c>
      <c r="L34" s="16">
        <f t="shared" si="2"/>
        <v>0</v>
      </c>
      <c r="M34" s="16" t="str">
        <f>IFERROR('Direct Delivery Analysis'!$L34/'Direct Delivery Analysis'!$A34," ")</f>
        <v xml:space="preserve"> </v>
      </c>
      <c r="N34" s="9"/>
      <c r="O34" s="10"/>
      <c r="P34" s="48"/>
      <c r="Q34" s="61">
        <v>108</v>
      </c>
      <c r="R34" s="10"/>
      <c r="S34" s="10"/>
      <c r="T34" s="17">
        <f t="shared" si="3"/>
        <v>0</v>
      </c>
      <c r="U34" s="17">
        <f t="shared" si="4"/>
        <v>0</v>
      </c>
      <c r="V34" s="9"/>
      <c r="W34" s="18" t="str">
        <f t="shared" si="5"/>
        <v xml:space="preserve"> </v>
      </c>
      <c r="X34" s="19">
        <f t="shared" si="6"/>
        <v>0</v>
      </c>
      <c r="Y34" s="18" t="str">
        <f t="shared" si="7"/>
        <v xml:space="preserve"> </v>
      </c>
    </row>
    <row r="35" spans="1:25" x14ac:dyDescent="0.25">
      <c r="A35" s="21"/>
      <c r="B35" s="31" t="s">
        <v>6</v>
      </c>
      <c r="C35" s="32">
        <v>100220</v>
      </c>
      <c r="D35" s="38" t="s">
        <v>143</v>
      </c>
      <c r="E35" s="32">
        <v>39.75</v>
      </c>
      <c r="F35" s="32">
        <v>106</v>
      </c>
      <c r="G35" s="34" t="s">
        <v>38</v>
      </c>
      <c r="H35" s="35">
        <f t="shared" si="0"/>
        <v>0</v>
      </c>
      <c r="I35" s="35">
        <f t="shared" si="1"/>
        <v>0</v>
      </c>
      <c r="J35" s="36">
        <v>42.39</v>
      </c>
      <c r="K35" s="37">
        <v>5.9624999999999995</v>
      </c>
      <c r="L35" s="16">
        <f t="shared" si="2"/>
        <v>0</v>
      </c>
      <c r="M35" s="16" t="str">
        <f>IFERROR('Direct Delivery Analysis'!$L35/'Direct Delivery Analysis'!$A35," ")</f>
        <v xml:space="preserve"> </v>
      </c>
      <c r="N35" s="9"/>
      <c r="O35" s="10"/>
      <c r="P35" s="48"/>
      <c r="Q35" s="61">
        <v>106</v>
      </c>
      <c r="R35" s="10"/>
      <c r="S35" s="10"/>
      <c r="T35" s="17">
        <f t="shared" si="3"/>
        <v>0</v>
      </c>
      <c r="U35" s="17">
        <f t="shared" si="4"/>
        <v>0</v>
      </c>
      <c r="V35" s="9"/>
      <c r="W35" s="18" t="str">
        <f t="shared" si="5"/>
        <v xml:space="preserve"> </v>
      </c>
      <c r="X35" s="19">
        <f t="shared" si="6"/>
        <v>0</v>
      </c>
      <c r="Y35" s="18" t="str">
        <f t="shared" si="7"/>
        <v xml:space="preserve"> </v>
      </c>
    </row>
    <row r="36" spans="1:25" x14ac:dyDescent="0.25">
      <c r="A36" s="21"/>
      <c r="B36" s="31" t="s">
        <v>6</v>
      </c>
      <c r="C36" s="32">
        <v>100224</v>
      </c>
      <c r="D36" s="38" t="s">
        <v>144</v>
      </c>
      <c r="E36" s="32">
        <v>39.5</v>
      </c>
      <c r="F36" s="32">
        <v>89</v>
      </c>
      <c r="G36" s="34" t="s">
        <v>38</v>
      </c>
      <c r="H36" s="35">
        <f t="shared" si="0"/>
        <v>0</v>
      </c>
      <c r="I36" s="35">
        <f t="shared" si="1"/>
        <v>0</v>
      </c>
      <c r="J36" s="36">
        <v>50.39</v>
      </c>
      <c r="K36" s="37">
        <v>5.9249999999999998</v>
      </c>
      <c r="L36" s="16">
        <f t="shared" si="2"/>
        <v>0</v>
      </c>
      <c r="M36" s="16" t="str">
        <f>IFERROR('Direct Delivery Analysis'!$L36/'Direct Delivery Analysis'!$A36," ")</f>
        <v xml:space="preserve"> </v>
      </c>
      <c r="N36" s="9"/>
      <c r="O36" s="10"/>
      <c r="P36" s="48"/>
      <c r="Q36" s="61">
        <v>89</v>
      </c>
      <c r="R36" s="10"/>
      <c r="S36" s="10"/>
      <c r="T36" s="17">
        <f t="shared" si="3"/>
        <v>0</v>
      </c>
      <c r="U36" s="17">
        <f t="shared" si="4"/>
        <v>0</v>
      </c>
      <c r="V36" s="9"/>
      <c r="W36" s="18" t="str">
        <f t="shared" si="5"/>
        <v xml:space="preserve"> </v>
      </c>
      <c r="X36" s="19">
        <f t="shared" si="6"/>
        <v>0</v>
      </c>
      <c r="Y36" s="18" t="str">
        <f t="shared" si="7"/>
        <v xml:space="preserve"> </v>
      </c>
    </row>
    <row r="37" spans="1:25" x14ac:dyDescent="0.25">
      <c r="A37" s="21"/>
      <c r="B37" s="31" t="s">
        <v>6</v>
      </c>
      <c r="C37" s="32">
        <v>100225</v>
      </c>
      <c r="D37" s="38" t="s">
        <v>145</v>
      </c>
      <c r="E37" s="32">
        <v>39.5</v>
      </c>
      <c r="F37" s="32">
        <v>114</v>
      </c>
      <c r="G37" s="34" t="s">
        <v>38</v>
      </c>
      <c r="H37" s="35">
        <f t="shared" si="0"/>
        <v>0</v>
      </c>
      <c r="I37" s="35">
        <f t="shared" si="1"/>
        <v>0</v>
      </c>
      <c r="J37" s="36">
        <v>47.12</v>
      </c>
      <c r="K37" s="37">
        <v>5.9249999999999998</v>
      </c>
      <c r="L37" s="16">
        <f t="shared" si="2"/>
        <v>0</v>
      </c>
      <c r="M37" s="16" t="str">
        <f>IFERROR('Direct Delivery Analysis'!$L37/'Direct Delivery Analysis'!$A37," ")</f>
        <v xml:space="preserve"> </v>
      </c>
      <c r="N37" s="9"/>
      <c r="O37" s="10"/>
      <c r="P37" s="48"/>
      <c r="Q37" s="61">
        <v>114</v>
      </c>
      <c r="R37" s="10"/>
      <c r="S37" s="10"/>
      <c r="T37" s="17">
        <f t="shared" si="3"/>
        <v>0</v>
      </c>
      <c r="U37" s="17">
        <f t="shared" si="4"/>
        <v>0</v>
      </c>
      <c r="V37" s="9"/>
      <c r="W37" s="18" t="str">
        <f t="shared" si="5"/>
        <v xml:space="preserve"> </v>
      </c>
      <c r="X37" s="19">
        <f t="shared" si="6"/>
        <v>0</v>
      </c>
      <c r="Y37" s="18" t="str">
        <f t="shared" si="7"/>
        <v xml:space="preserve"> </v>
      </c>
    </row>
    <row r="38" spans="1:25" x14ac:dyDescent="0.25">
      <c r="A38" s="21"/>
      <c r="B38" s="31" t="s">
        <v>6</v>
      </c>
      <c r="C38" s="32">
        <v>100241</v>
      </c>
      <c r="D38" s="38" t="s">
        <v>146</v>
      </c>
      <c r="E38" s="32">
        <v>26.4</v>
      </c>
      <c r="F38" s="32">
        <v>96</v>
      </c>
      <c r="G38" s="34" t="s">
        <v>38</v>
      </c>
      <c r="H38" s="35">
        <f t="shared" si="0"/>
        <v>0</v>
      </c>
      <c r="I38" s="35">
        <f t="shared" si="1"/>
        <v>0</v>
      </c>
      <c r="J38" s="36">
        <v>44.09</v>
      </c>
      <c r="K38" s="37">
        <v>3.9599999999999995</v>
      </c>
      <c r="L38" s="16">
        <f t="shared" si="2"/>
        <v>0</v>
      </c>
      <c r="M38" s="16" t="str">
        <f>IFERROR('Direct Delivery Analysis'!$L38/'Direct Delivery Analysis'!$A38," ")</f>
        <v xml:space="preserve"> </v>
      </c>
      <c r="N38" s="9"/>
      <c r="O38" s="10"/>
      <c r="P38" s="48"/>
      <c r="Q38" s="61">
        <v>96</v>
      </c>
      <c r="R38" s="10"/>
      <c r="S38" s="10"/>
      <c r="T38" s="17">
        <f t="shared" si="3"/>
        <v>0</v>
      </c>
      <c r="U38" s="17">
        <f t="shared" si="4"/>
        <v>0</v>
      </c>
      <c r="V38" s="9"/>
      <c r="W38" s="18" t="str">
        <f t="shared" si="5"/>
        <v xml:space="preserve"> </v>
      </c>
      <c r="X38" s="19">
        <f t="shared" si="6"/>
        <v>0</v>
      </c>
      <c r="Y38" s="18" t="str">
        <f t="shared" si="7"/>
        <v xml:space="preserve"> </v>
      </c>
    </row>
    <row r="39" spans="1:25" x14ac:dyDescent="0.25">
      <c r="A39" s="21"/>
      <c r="B39" s="31" t="s">
        <v>6</v>
      </c>
      <c r="C39" s="32">
        <v>100256</v>
      </c>
      <c r="D39" s="38" t="s">
        <v>148</v>
      </c>
      <c r="E39" s="32">
        <v>27</v>
      </c>
      <c r="F39" s="32">
        <v>96</v>
      </c>
      <c r="G39" s="34" t="s">
        <v>38</v>
      </c>
      <c r="H39" s="35">
        <f t="shared" si="0"/>
        <v>0</v>
      </c>
      <c r="I39" s="35">
        <f t="shared" si="1"/>
        <v>0</v>
      </c>
      <c r="J39" s="36">
        <v>48.99</v>
      </c>
      <c r="K39" s="37">
        <v>4.05</v>
      </c>
      <c r="L39" s="16">
        <f t="shared" si="2"/>
        <v>0</v>
      </c>
      <c r="M39" s="16" t="str">
        <f>IFERROR('Direct Delivery Analysis'!$L39/'Direct Delivery Analysis'!$A39," ")</f>
        <v xml:space="preserve"> </v>
      </c>
      <c r="N39" s="9"/>
      <c r="O39" s="10"/>
      <c r="P39" s="48"/>
      <c r="Q39" s="61">
        <v>96</v>
      </c>
      <c r="R39" s="10"/>
      <c r="S39" s="10"/>
      <c r="T39" s="17">
        <f t="shared" si="3"/>
        <v>0</v>
      </c>
      <c r="U39" s="17">
        <f t="shared" si="4"/>
        <v>0</v>
      </c>
      <c r="V39" s="9"/>
      <c r="W39" s="18" t="str">
        <f t="shared" si="5"/>
        <v xml:space="preserve"> </v>
      </c>
      <c r="X39" s="19">
        <f t="shared" si="6"/>
        <v>0</v>
      </c>
      <c r="Y39" s="18" t="str">
        <f t="shared" si="7"/>
        <v xml:space="preserve"> </v>
      </c>
    </row>
    <row r="40" spans="1:25" x14ac:dyDescent="0.25">
      <c r="A40" s="21"/>
      <c r="B40" s="31" t="s">
        <v>6</v>
      </c>
      <c r="C40" s="32">
        <v>100261</v>
      </c>
      <c r="D40" s="45" t="s">
        <v>147</v>
      </c>
      <c r="E40" s="32">
        <v>26.4</v>
      </c>
      <c r="F40" s="32">
        <v>96</v>
      </c>
      <c r="G40" s="34" t="s">
        <v>38</v>
      </c>
      <c r="H40" s="35">
        <f t="shared" si="0"/>
        <v>0</v>
      </c>
      <c r="I40" s="35">
        <f t="shared" si="1"/>
        <v>0</v>
      </c>
      <c r="J40" s="36">
        <v>46.78</v>
      </c>
      <c r="K40" s="37">
        <v>3.9599999999999995</v>
      </c>
      <c r="L40" s="16">
        <f t="shared" si="2"/>
        <v>0</v>
      </c>
      <c r="M40" s="16" t="str">
        <f>IFERROR('Direct Delivery Analysis'!$L40/'Direct Delivery Analysis'!$A40," ")</f>
        <v xml:space="preserve"> </v>
      </c>
      <c r="N40" s="9"/>
      <c r="O40" s="10"/>
      <c r="P40" s="48"/>
      <c r="Q40" s="61">
        <v>96</v>
      </c>
      <c r="R40" s="10"/>
      <c r="S40" s="10"/>
      <c r="T40" s="17">
        <f t="shared" si="3"/>
        <v>0</v>
      </c>
      <c r="U40" s="17">
        <f t="shared" si="4"/>
        <v>0</v>
      </c>
      <c r="V40" s="9"/>
      <c r="W40" s="18" t="str">
        <f t="shared" si="5"/>
        <v xml:space="preserve"> </v>
      </c>
      <c r="X40" s="19">
        <f t="shared" si="6"/>
        <v>0</v>
      </c>
      <c r="Y40" s="18" t="str">
        <f t="shared" si="7"/>
        <v xml:space="preserve"> </v>
      </c>
    </row>
    <row r="41" spans="1:25" x14ac:dyDescent="0.25">
      <c r="A41" s="21"/>
      <c r="B41" s="31" t="s">
        <v>6</v>
      </c>
      <c r="C41" s="32">
        <v>100293</v>
      </c>
      <c r="D41" s="38" t="s">
        <v>149</v>
      </c>
      <c r="E41" s="32">
        <v>12</v>
      </c>
      <c r="F41" s="32">
        <v>144</v>
      </c>
      <c r="G41" s="34" t="s">
        <v>38</v>
      </c>
      <c r="H41" s="35">
        <f t="shared" si="0"/>
        <v>0</v>
      </c>
      <c r="I41" s="35">
        <f t="shared" si="1"/>
        <v>0</v>
      </c>
      <c r="J41" s="36">
        <v>25.51</v>
      </c>
      <c r="K41" s="37">
        <v>1.7999999999999998</v>
      </c>
      <c r="L41" s="16">
        <f t="shared" si="2"/>
        <v>0</v>
      </c>
      <c r="M41" s="16" t="str">
        <f>IFERROR('Direct Delivery Analysis'!$L41/'Direct Delivery Analysis'!$A41," ")</f>
        <v xml:space="preserve"> </v>
      </c>
      <c r="N41" s="9"/>
      <c r="O41" s="10"/>
      <c r="P41" s="48"/>
      <c r="Q41" s="61">
        <v>144</v>
      </c>
      <c r="R41" s="10"/>
      <c r="S41" s="10"/>
      <c r="T41" s="17">
        <f t="shared" si="3"/>
        <v>0</v>
      </c>
      <c r="U41" s="17">
        <f t="shared" si="4"/>
        <v>0</v>
      </c>
      <c r="V41" s="9"/>
      <c r="W41" s="18" t="str">
        <f t="shared" si="5"/>
        <v xml:space="preserve"> </v>
      </c>
      <c r="X41" s="19">
        <f t="shared" si="6"/>
        <v>0</v>
      </c>
      <c r="Y41" s="18" t="str">
        <f t="shared" si="7"/>
        <v xml:space="preserve"> </v>
      </c>
    </row>
    <row r="42" spans="1:25" x14ac:dyDescent="0.25">
      <c r="A42" s="21"/>
      <c r="B42" s="31" t="s">
        <v>6</v>
      </c>
      <c r="C42" s="32">
        <v>100299</v>
      </c>
      <c r="D42" s="38" t="s">
        <v>150</v>
      </c>
      <c r="E42" s="32">
        <v>16</v>
      </c>
      <c r="F42" s="32">
        <v>189</v>
      </c>
      <c r="G42" s="34" t="s">
        <v>38</v>
      </c>
      <c r="H42" s="35">
        <f t="shared" si="0"/>
        <v>0</v>
      </c>
      <c r="I42" s="35">
        <f t="shared" si="1"/>
        <v>0</v>
      </c>
      <c r="J42" s="36">
        <v>77.599999999999994</v>
      </c>
      <c r="K42" s="37">
        <v>2.4</v>
      </c>
      <c r="L42" s="16">
        <f t="shared" si="2"/>
        <v>0</v>
      </c>
      <c r="M42" s="16" t="str">
        <f>IFERROR('Direct Delivery Analysis'!$L42/'Direct Delivery Analysis'!$A42," ")</f>
        <v xml:space="preserve"> </v>
      </c>
      <c r="N42" s="9"/>
      <c r="O42" s="10"/>
      <c r="P42" s="48"/>
      <c r="Q42" s="61">
        <v>189</v>
      </c>
      <c r="R42" s="10"/>
      <c r="S42" s="10"/>
      <c r="T42" s="17">
        <f t="shared" si="3"/>
        <v>0</v>
      </c>
      <c r="U42" s="17">
        <f t="shared" si="4"/>
        <v>0</v>
      </c>
      <c r="V42" s="9"/>
      <c r="W42" s="18" t="str">
        <f t="shared" si="5"/>
        <v xml:space="preserve"> </v>
      </c>
      <c r="X42" s="19">
        <f t="shared" si="6"/>
        <v>0</v>
      </c>
      <c r="Y42" s="18" t="str">
        <f t="shared" si="7"/>
        <v xml:space="preserve"> </v>
      </c>
    </row>
    <row r="43" spans="1:25" x14ac:dyDescent="0.25">
      <c r="A43" s="21"/>
      <c r="B43" s="31" t="s">
        <v>6</v>
      </c>
      <c r="C43" s="46">
        <v>110361</v>
      </c>
      <c r="D43" s="38" t="s">
        <v>151</v>
      </c>
      <c r="E43" s="32">
        <v>27</v>
      </c>
      <c r="F43" s="32">
        <v>96</v>
      </c>
      <c r="G43" s="34" t="s">
        <v>38</v>
      </c>
      <c r="H43" s="35">
        <f t="shared" si="0"/>
        <v>0</v>
      </c>
      <c r="I43" s="35">
        <f t="shared" si="1"/>
        <v>0</v>
      </c>
      <c r="J43" s="36">
        <v>18.510000000000002</v>
      </c>
      <c r="K43" s="37">
        <v>4.05</v>
      </c>
      <c r="L43" s="16">
        <f t="shared" si="2"/>
        <v>0</v>
      </c>
      <c r="M43" s="16" t="str">
        <f>IFERROR('Direct Delivery Analysis'!$L43/'Direct Delivery Analysis'!$A43," ")</f>
        <v xml:space="preserve"> </v>
      </c>
      <c r="N43" s="9"/>
      <c r="O43" s="10"/>
      <c r="P43" s="48"/>
      <c r="Q43" s="61">
        <v>96</v>
      </c>
      <c r="R43" s="10"/>
      <c r="S43" s="10"/>
      <c r="T43" s="17">
        <f t="shared" si="3"/>
        <v>0</v>
      </c>
      <c r="U43" s="17">
        <f t="shared" si="4"/>
        <v>0</v>
      </c>
      <c r="V43" s="9"/>
      <c r="W43" s="18" t="str">
        <f t="shared" si="5"/>
        <v xml:space="preserve"> </v>
      </c>
      <c r="X43" s="19">
        <f t="shared" si="6"/>
        <v>0</v>
      </c>
      <c r="Y43" s="18" t="str">
        <f t="shared" si="7"/>
        <v xml:space="preserve"> </v>
      </c>
    </row>
    <row r="44" spans="1:25" x14ac:dyDescent="0.25">
      <c r="A44" s="21"/>
      <c r="B44" s="31" t="s">
        <v>6</v>
      </c>
      <c r="C44" s="32">
        <v>110541</v>
      </c>
      <c r="D44" s="38" t="s">
        <v>152</v>
      </c>
      <c r="E44" s="32">
        <v>39.75</v>
      </c>
      <c r="F44" s="32">
        <v>143</v>
      </c>
      <c r="G44" s="34" t="s">
        <v>38</v>
      </c>
      <c r="H44" s="35">
        <f t="shared" si="0"/>
        <v>0</v>
      </c>
      <c r="I44" s="35">
        <f t="shared" si="1"/>
        <v>0</v>
      </c>
      <c r="J44" s="36">
        <v>25.03</v>
      </c>
      <c r="K44" s="37">
        <v>5.9624999999999995</v>
      </c>
      <c r="L44" s="16">
        <f t="shared" si="2"/>
        <v>0</v>
      </c>
      <c r="M44" s="16" t="str">
        <f>IFERROR('Direct Delivery Analysis'!$L44/'Direct Delivery Analysis'!$A44," ")</f>
        <v xml:space="preserve"> </v>
      </c>
      <c r="N44" s="9"/>
      <c r="O44" s="10"/>
      <c r="P44" s="48"/>
      <c r="Q44" s="61">
        <v>143</v>
      </c>
      <c r="R44" s="10"/>
      <c r="S44" s="10"/>
      <c r="T44" s="17">
        <f t="shared" si="3"/>
        <v>0</v>
      </c>
      <c r="U44" s="17">
        <f t="shared" si="4"/>
        <v>0</v>
      </c>
      <c r="V44" s="9"/>
      <c r="W44" s="18" t="str">
        <f t="shared" si="5"/>
        <v xml:space="preserve"> </v>
      </c>
      <c r="X44" s="19">
        <f t="shared" si="6"/>
        <v>0</v>
      </c>
      <c r="Y44" s="18" t="str">
        <f t="shared" si="7"/>
        <v xml:space="preserve"> </v>
      </c>
    </row>
    <row r="45" spans="1:25" x14ac:dyDescent="0.25">
      <c r="A45" s="21"/>
      <c r="B45" s="31" t="s">
        <v>6</v>
      </c>
      <c r="C45" s="32">
        <v>110623</v>
      </c>
      <c r="D45" s="38" t="s">
        <v>153</v>
      </c>
      <c r="E45" s="32">
        <v>30</v>
      </c>
      <c r="F45" s="32">
        <v>179</v>
      </c>
      <c r="G45" s="34" t="s">
        <v>38</v>
      </c>
      <c r="H45" s="35">
        <f t="shared" si="0"/>
        <v>0</v>
      </c>
      <c r="I45" s="35">
        <f t="shared" si="1"/>
        <v>0</v>
      </c>
      <c r="J45" s="36">
        <v>36.950000000000003</v>
      </c>
      <c r="K45" s="37">
        <v>4.5</v>
      </c>
      <c r="L45" s="16">
        <f t="shared" si="2"/>
        <v>0</v>
      </c>
      <c r="M45" s="16" t="str">
        <f>IFERROR('Direct Delivery Analysis'!$L45/'Direct Delivery Analysis'!$A45," ")</f>
        <v xml:space="preserve"> </v>
      </c>
      <c r="N45" s="9"/>
      <c r="O45" s="10"/>
      <c r="P45" s="48"/>
      <c r="Q45" s="61">
        <v>179</v>
      </c>
      <c r="R45" s="10"/>
      <c r="S45" s="10"/>
      <c r="T45" s="17">
        <f t="shared" si="3"/>
        <v>0</v>
      </c>
      <c r="U45" s="17">
        <f t="shared" si="4"/>
        <v>0</v>
      </c>
      <c r="V45" s="9"/>
      <c r="W45" s="18" t="str">
        <f t="shared" si="5"/>
        <v xml:space="preserve"> </v>
      </c>
      <c r="X45" s="19">
        <f t="shared" si="6"/>
        <v>0</v>
      </c>
      <c r="Y45" s="18" t="str">
        <f t="shared" si="7"/>
        <v xml:space="preserve"> </v>
      </c>
    </row>
    <row r="46" spans="1:25" x14ac:dyDescent="0.25">
      <c r="A46" s="21"/>
      <c r="B46" s="31" t="s">
        <v>6</v>
      </c>
      <c r="C46" s="32">
        <v>110723</v>
      </c>
      <c r="D46" s="45" t="s">
        <v>154</v>
      </c>
      <c r="E46" s="32">
        <v>21.75</v>
      </c>
      <c r="F46" s="32">
        <v>300</v>
      </c>
      <c r="G46" s="34" t="s">
        <v>38</v>
      </c>
      <c r="H46" s="35">
        <f t="shared" si="0"/>
        <v>0</v>
      </c>
      <c r="I46" s="35">
        <f t="shared" si="1"/>
        <v>0</v>
      </c>
      <c r="J46" s="36">
        <v>51.01</v>
      </c>
      <c r="K46" s="37">
        <v>3.2624999999999997</v>
      </c>
      <c r="L46" s="16">
        <f t="shared" si="2"/>
        <v>0</v>
      </c>
      <c r="M46" s="16" t="str">
        <f>IFERROR('Direct Delivery Analysis'!$L46/'Direct Delivery Analysis'!$A46," ")</f>
        <v xml:space="preserve"> </v>
      </c>
      <c r="N46" s="9"/>
      <c r="O46" s="10"/>
      <c r="P46" s="48"/>
      <c r="Q46" s="61">
        <v>300</v>
      </c>
      <c r="R46" s="10"/>
      <c r="S46" s="10"/>
      <c r="T46" s="17">
        <f t="shared" si="3"/>
        <v>0</v>
      </c>
      <c r="U46" s="17">
        <f t="shared" si="4"/>
        <v>0</v>
      </c>
      <c r="V46" s="9"/>
      <c r="W46" s="18" t="str">
        <f t="shared" si="5"/>
        <v xml:space="preserve"> </v>
      </c>
      <c r="X46" s="19">
        <f t="shared" si="6"/>
        <v>0</v>
      </c>
      <c r="Y46" s="18" t="str">
        <f t="shared" si="7"/>
        <v xml:space="preserve"> </v>
      </c>
    </row>
    <row r="47" spans="1:25" x14ac:dyDescent="0.25">
      <c r="A47" s="21"/>
      <c r="B47" s="31" t="s">
        <v>6</v>
      </c>
      <c r="C47" s="32">
        <v>110859</v>
      </c>
      <c r="D47" s="45" t="s">
        <v>155</v>
      </c>
      <c r="E47" s="32">
        <v>24</v>
      </c>
      <c r="F47" s="32">
        <v>96</v>
      </c>
      <c r="G47" s="34" t="s">
        <v>38</v>
      </c>
      <c r="H47" s="35">
        <f t="shared" si="0"/>
        <v>0</v>
      </c>
      <c r="I47" s="35">
        <f t="shared" si="1"/>
        <v>0</v>
      </c>
      <c r="J47" s="36">
        <v>39.21</v>
      </c>
      <c r="K47" s="37">
        <v>3.5999999999999996</v>
      </c>
      <c r="L47" s="16">
        <f t="shared" si="2"/>
        <v>0</v>
      </c>
      <c r="M47" s="16" t="str">
        <f>IFERROR('Direct Delivery Analysis'!$L47/'Direct Delivery Analysis'!$A47," ")</f>
        <v xml:space="preserve"> </v>
      </c>
      <c r="N47" s="9"/>
      <c r="O47" s="10"/>
      <c r="P47" s="48"/>
      <c r="Q47" s="61">
        <v>96</v>
      </c>
      <c r="R47" s="10"/>
      <c r="S47" s="10"/>
      <c r="T47" s="17">
        <f t="shared" si="3"/>
        <v>0</v>
      </c>
      <c r="U47" s="17">
        <f t="shared" si="4"/>
        <v>0</v>
      </c>
      <c r="V47" s="9"/>
      <c r="W47" s="18" t="str">
        <f t="shared" si="5"/>
        <v xml:space="preserve"> </v>
      </c>
      <c r="X47" s="19">
        <f t="shared" si="6"/>
        <v>0</v>
      </c>
      <c r="Y47" s="18" t="str">
        <f t="shared" si="7"/>
        <v xml:space="preserve"> </v>
      </c>
    </row>
    <row r="48" spans="1:25" x14ac:dyDescent="0.25">
      <c r="A48" s="21"/>
      <c r="B48" s="31" t="s">
        <v>6</v>
      </c>
      <c r="C48" s="32">
        <v>110860</v>
      </c>
      <c r="D48" s="33" t="s">
        <v>156</v>
      </c>
      <c r="E48" s="32">
        <v>30</v>
      </c>
      <c r="F48" s="32">
        <v>109</v>
      </c>
      <c r="G48" s="34" t="s">
        <v>38</v>
      </c>
      <c r="H48" s="35">
        <f t="shared" si="0"/>
        <v>0</v>
      </c>
      <c r="I48" s="35">
        <f t="shared" si="1"/>
        <v>0</v>
      </c>
      <c r="J48" s="36">
        <v>46.04</v>
      </c>
      <c r="K48" s="37">
        <v>4.5</v>
      </c>
      <c r="L48" s="16">
        <f t="shared" si="2"/>
        <v>0</v>
      </c>
      <c r="M48" s="16" t="str">
        <f>IFERROR('Direct Delivery Analysis'!$L48/'Direct Delivery Analysis'!$A48," ")</f>
        <v xml:space="preserve"> </v>
      </c>
      <c r="N48" s="9"/>
      <c r="O48" s="10"/>
      <c r="P48" s="48"/>
      <c r="Q48" s="61">
        <v>109</v>
      </c>
      <c r="R48" s="10"/>
      <c r="S48" s="10"/>
      <c r="T48" s="17">
        <f t="shared" si="3"/>
        <v>0</v>
      </c>
      <c r="U48" s="17">
        <f t="shared" si="4"/>
        <v>0</v>
      </c>
      <c r="V48" s="9"/>
      <c r="W48" s="18" t="str">
        <f t="shared" si="5"/>
        <v xml:space="preserve"> </v>
      </c>
      <c r="X48" s="19">
        <f t="shared" si="6"/>
        <v>0</v>
      </c>
      <c r="Y48" s="18" t="str">
        <f t="shared" si="7"/>
        <v xml:space="preserve"> </v>
      </c>
    </row>
    <row r="49" spans="1:25" x14ac:dyDescent="0.25">
      <c r="A49" s="21"/>
      <c r="B49" s="31" t="s">
        <v>7</v>
      </c>
      <c r="C49" s="32">
        <v>100003</v>
      </c>
      <c r="D49" s="33" t="s">
        <v>157</v>
      </c>
      <c r="E49" s="32">
        <v>30</v>
      </c>
      <c r="F49" s="32">
        <v>480</v>
      </c>
      <c r="G49" s="34" t="s">
        <v>41</v>
      </c>
      <c r="H49" s="35">
        <f t="shared" si="0"/>
        <v>0</v>
      </c>
      <c r="I49" s="35">
        <f t="shared" si="1"/>
        <v>0</v>
      </c>
      <c r="J49" s="36">
        <v>70.849999999999994</v>
      </c>
      <c r="K49" s="37">
        <v>4.5</v>
      </c>
      <c r="L49" s="16">
        <f t="shared" si="2"/>
        <v>0</v>
      </c>
      <c r="M49" s="16" t="str">
        <f>IFERROR('Direct Delivery Analysis'!$L49/'Direct Delivery Analysis'!$A49," ")</f>
        <v xml:space="preserve"> </v>
      </c>
      <c r="N49" s="9"/>
      <c r="O49" s="10"/>
      <c r="P49" s="48"/>
      <c r="Q49" s="61">
        <v>480</v>
      </c>
      <c r="R49" s="10"/>
      <c r="S49" s="10"/>
      <c r="T49" s="17">
        <f t="shared" si="3"/>
        <v>0</v>
      </c>
      <c r="U49" s="17">
        <f t="shared" si="4"/>
        <v>0</v>
      </c>
      <c r="V49" s="9"/>
      <c r="W49" s="18" t="str">
        <f t="shared" si="5"/>
        <v xml:space="preserve"> </v>
      </c>
      <c r="X49" s="19">
        <f t="shared" si="6"/>
        <v>0</v>
      </c>
      <c r="Y49" s="18" t="str">
        <f t="shared" si="7"/>
        <v xml:space="preserve"> </v>
      </c>
    </row>
    <row r="50" spans="1:25" x14ac:dyDescent="0.25">
      <c r="A50" s="21"/>
      <c r="B50" s="31" t="s">
        <v>7</v>
      </c>
      <c r="C50" s="46">
        <v>100018</v>
      </c>
      <c r="D50" s="33" t="s">
        <v>158</v>
      </c>
      <c r="E50" s="32">
        <v>30</v>
      </c>
      <c r="F50" s="32">
        <v>480</v>
      </c>
      <c r="G50" s="34" t="s">
        <v>41</v>
      </c>
      <c r="H50" s="35">
        <f t="shared" si="0"/>
        <v>0</v>
      </c>
      <c r="I50" s="35">
        <f t="shared" si="1"/>
        <v>0</v>
      </c>
      <c r="J50" s="36">
        <v>74.739999999999995</v>
      </c>
      <c r="K50" s="37">
        <v>4.5</v>
      </c>
      <c r="L50" s="16">
        <f t="shared" si="2"/>
        <v>0</v>
      </c>
      <c r="M50" s="16" t="str">
        <f>IFERROR('Direct Delivery Analysis'!$L50/'Direct Delivery Analysis'!$A50," ")</f>
        <v xml:space="preserve"> </v>
      </c>
      <c r="N50" s="9"/>
      <c r="O50" s="10"/>
      <c r="P50" s="48"/>
      <c r="Q50" s="61">
        <v>480</v>
      </c>
      <c r="R50" s="10"/>
      <c r="S50" s="10"/>
      <c r="T50" s="17">
        <f t="shared" si="3"/>
        <v>0</v>
      </c>
      <c r="U50" s="17">
        <f t="shared" si="4"/>
        <v>0</v>
      </c>
      <c r="V50" s="9"/>
      <c r="W50" s="18" t="str">
        <f t="shared" si="5"/>
        <v xml:space="preserve"> </v>
      </c>
      <c r="X50" s="19">
        <f t="shared" si="6"/>
        <v>0</v>
      </c>
      <c r="Y50" s="18" t="str">
        <f t="shared" si="7"/>
        <v xml:space="preserve"> </v>
      </c>
    </row>
    <row r="51" spans="1:25" x14ac:dyDescent="0.25">
      <c r="A51" s="21"/>
      <c r="B51" s="31" t="s">
        <v>7</v>
      </c>
      <c r="C51" s="32">
        <v>100021</v>
      </c>
      <c r="D51" s="38" t="s">
        <v>159</v>
      </c>
      <c r="E51" s="32">
        <v>30</v>
      </c>
      <c r="F51" s="32">
        <v>480</v>
      </c>
      <c r="G51" s="34" t="s">
        <v>41</v>
      </c>
      <c r="H51" s="35">
        <f t="shared" si="0"/>
        <v>0</v>
      </c>
      <c r="I51" s="35">
        <f t="shared" si="1"/>
        <v>0</v>
      </c>
      <c r="J51" s="36">
        <v>66.8</v>
      </c>
      <c r="K51" s="37">
        <v>4.5</v>
      </c>
      <c r="L51" s="16">
        <f t="shared" si="2"/>
        <v>0</v>
      </c>
      <c r="M51" s="16" t="str">
        <f>IFERROR('Direct Delivery Analysis'!$L51/'Direct Delivery Analysis'!$A51," ")</f>
        <v xml:space="preserve"> </v>
      </c>
      <c r="N51" s="9"/>
      <c r="O51" s="10"/>
      <c r="P51" s="48"/>
      <c r="Q51" s="61">
        <v>480</v>
      </c>
      <c r="R51" s="10"/>
      <c r="S51" s="10"/>
      <c r="T51" s="17">
        <f t="shared" si="3"/>
        <v>0</v>
      </c>
      <c r="U51" s="17">
        <f t="shared" si="4"/>
        <v>0</v>
      </c>
      <c r="V51" s="9"/>
      <c r="W51" s="18" t="str">
        <f t="shared" si="5"/>
        <v xml:space="preserve"> </v>
      </c>
      <c r="X51" s="19">
        <f t="shared" si="6"/>
        <v>0</v>
      </c>
      <c r="Y51" s="18" t="str">
        <f t="shared" si="7"/>
        <v xml:space="preserve"> </v>
      </c>
    </row>
    <row r="52" spans="1:25" x14ac:dyDescent="0.25">
      <c r="A52" s="21"/>
      <c r="B52" s="31" t="s">
        <v>7</v>
      </c>
      <c r="C52" s="32">
        <v>110396</v>
      </c>
      <c r="D52" s="38" t="s">
        <v>160</v>
      </c>
      <c r="E52" s="32">
        <v>22.5</v>
      </c>
      <c r="F52" s="32">
        <v>360</v>
      </c>
      <c r="G52" s="34" t="s">
        <v>41</v>
      </c>
      <c r="H52" s="35">
        <f t="shared" si="0"/>
        <v>0</v>
      </c>
      <c r="I52" s="35">
        <f t="shared" si="1"/>
        <v>0</v>
      </c>
      <c r="J52" s="36">
        <v>65</v>
      </c>
      <c r="K52" s="37">
        <v>3.375</v>
      </c>
      <c r="L52" s="16">
        <f t="shared" si="2"/>
        <v>0</v>
      </c>
      <c r="M52" s="16" t="str">
        <f>IFERROR('Direct Delivery Analysis'!$L52/'Direct Delivery Analysis'!$A52," ")</f>
        <v xml:space="preserve"> </v>
      </c>
      <c r="N52" s="9"/>
      <c r="O52" s="10"/>
      <c r="P52" s="48"/>
      <c r="Q52" s="61">
        <v>360</v>
      </c>
      <c r="R52" s="10"/>
      <c r="S52" s="10"/>
      <c r="T52" s="17">
        <f t="shared" si="3"/>
        <v>0</v>
      </c>
      <c r="U52" s="17">
        <f t="shared" si="4"/>
        <v>0</v>
      </c>
      <c r="V52" s="9"/>
      <c r="W52" s="18" t="str">
        <f t="shared" si="5"/>
        <v xml:space="preserve"> </v>
      </c>
      <c r="X52" s="19">
        <f t="shared" si="6"/>
        <v>0</v>
      </c>
      <c r="Y52" s="18" t="str">
        <f t="shared" si="7"/>
        <v xml:space="preserve"> </v>
      </c>
    </row>
    <row r="53" spans="1:25" x14ac:dyDescent="0.25">
      <c r="A53" s="21"/>
      <c r="B53" s="31" t="s">
        <v>8</v>
      </c>
      <c r="C53" s="32">
        <v>110393</v>
      </c>
      <c r="D53" s="38" t="s">
        <v>161</v>
      </c>
      <c r="E53" s="32">
        <v>10.8</v>
      </c>
      <c r="F53" s="32">
        <v>144</v>
      </c>
      <c r="G53" s="34" t="s">
        <v>42</v>
      </c>
      <c r="H53" s="35">
        <f t="shared" si="0"/>
        <v>0</v>
      </c>
      <c r="I53" s="35">
        <f t="shared" si="1"/>
        <v>0</v>
      </c>
      <c r="J53" s="36">
        <v>12.57</v>
      </c>
      <c r="K53" s="37">
        <v>1.62</v>
      </c>
      <c r="L53" s="16">
        <f t="shared" si="2"/>
        <v>0</v>
      </c>
      <c r="M53" s="16" t="str">
        <f>IFERROR('Direct Delivery Analysis'!$L53/'Direct Delivery Analysis'!$A53," ")</f>
        <v xml:space="preserve"> </v>
      </c>
      <c r="N53" s="9"/>
      <c r="O53" s="10"/>
      <c r="P53" s="48"/>
      <c r="Q53" s="61">
        <v>144</v>
      </c>
      <c r="R53" s="10"/>
      <c r="S53" s="10"/>
      <c r="T53" s="17">
        <f t="shared" si="3"/>
        <v>0</v>
      </c>
      <c r="U53" s="17">
        <f t="shared" si="4"/>
        <v>0</v>
      </c>
      <c r="V53" s="9"/>
      <c r="W53" s="18" t="str">
        <f t="shared" si="5"/>
        <v xml:space="preserve"> </v>
      </c>
      <c r="X53" s="19">
        <f t="shared" si="6"/>
        <v>0</v>
      </c>
      <c r="Y53" s="18" t="str">
        <f t="shared" si="7"/>
        <v xml:space="preserve"> </v>
      </c>
    </row>
    <row r="54" spans="1:25" x14ac:dyDescent="0.25">
      <c r="A54" s="21"/>
      <c r="B54" s="31" t="s">
        <v>9</v>
      </c>
      <c r="C54" s="32">
        <v>101031</v>
      </c>
      <c r="D54" s="38" t="s">
        <v>162</v>
      </c>
      <c r="E54" s="32">
        <v>25</v>
      </c>
      <c r="F54" s="32">
        <v>388</v>
      </c>
      <c r="G54" s="34" t="s">
        <v>43</v>
      </c>
      <c r="H54" s="35">
        <f t="shared" si="0"/>
        <v>0</v>
      </c>
      <c r="I54" s="35">
        <f t="shared" si="1"/>
        <v>0</v>
      </c>
      <c r="J54" s="36">
        <v>22.64</v>
      </c>
      <c r="K54" s="37">
        <v>3.75</v>
      </c>
      <c r="L54" s="16">
        <f t="shared" si="2"/>
        <v>0</v>
      </c>
      <c r="M54" s="16" t="str">
        <f>IFERROR('Direct Delivery Analysis'!$L54/'Direct Delivery Analysis'!$A54," ")</f>
        <v xml:space="preserve"> </v>
      </c>
      <c r="N54" s="9"/>
      <c r="O54" s="10"/>
      <c r="P54" s="48"/>
      <c r="Q54" s="61">
        <v>388</v>
      </c>
      <c r="R54" s="10"/>
      <c r="S54" s="10"/>
      <c r="T54" s="17">
        <f t="shared" si="3"/>
        <v>0</v>
      </c>
      <c r="U54" s="17">
        <f t="shared" si="4"/>
        <v>0</v>
      </c>
      <c r="V54" s="9"/>
      <c r="W54" s="18" t="str">
        <f t="shared" si="5"/>
        <v xml:space="preserve"> </v>
      </c>
      <c r="X54" s="19">
        <f t="shared" si="6"/>
        <v>0</v>
      </c>
      <c r="Y54" s="18" t="str">
        <f t="shared" si="7"/>
        <v xml:space="preserve"> </v>
      </c>
    </row>
    <row r="55" spans="1:25" x14ac:dyDescent="0.25">
      <c r="A55" s="21"/>
      <c r="B55" s="31" t="s">
        <v>9</v>
      </c>
      <c r="C55" s="32">
        <v>110504</v>
      </c>
      <c r="D55" s="47" t="s">
        <v>163</v>
      </c>
      <c r="E55" s="32">
        <v>20</v>
      </c>
      <c r="F55" s="32">
        <v>330</v>
      </c>
      <c r="G55" s="34" t="s">
        <v>43</v>
      </c>
      <c r="H55" s="35">
        <f t="shared" si="0"/>
        <v>0</v>
      </c>
      <c r="I55" s="35">
        <f t="shared" si="1"/>
        <v>0</v>
      </c>
      <c r="J55" s="36">
        <v>56</v>
      </c>
      <c r="K55" s="37">
        <v>3</v>
      </c>
      <c r="L55" s="16">
        <f t="shared" si="2"/>
        <v>0</v>
      </c>
      <c r="M55" s="16" t="str">
        <f>IFERROR('Direct Delivery Analysis'!$L55/'Direct Delivery Analysis'!$A55," ")</f>
        <v xml:space="preserve"> </v>
      </c>
      <c r="N55" s="9"/>
      <c r="O55" s="10"/>
      <c r="P55" s="48"/>
      <c r="Q55" s="61">
        <v>330</v>
      </c>
      <c r="R55" s="10"/>
      <c r="S55" s="10"/>
      <c r="T55" s="17">
        <f t="shared" si="3"/>
        <v>0</v>
      </c>
      <c r="U55" s="17">
        <f t="shared" si="4"/>
        <v>0</v>
      </c>
      <c r="V55" s="9"/>
      <c r="W55" s="18" t="str">
        <f t="shared" si="5"/>
        <v xml:space="preserve"> </v>
      </c>
      <c r="X55" s="19">
        <f t="shared" si="6"/>
        <v>0</v>
      </c>
      <c r="Y55" s="18" t="str">
        <f t="shared" si="7"/>
        <v xml:space="preserve"> </v>
      </c>
    </row>
    <row r="56" spans="1:25" x14ac:dyDescent="0.25">
      <c r="A56" s="21"/>
      <c r="B56" s="31" t="s">
        <v>9</v>
      </c>
      <c r="C56" s="32">
        <v>110506</v>
      </c>
      <c r="D56" s="38" t="s">
        <v>164</v>
      </c>
      <c r="E56" s="32">
        <v>20</v>
      </c>
      <c r="F56" s="32">
        <v>354</v>
      </c>
      <c r="G56" s="34" t="s">
        <v>43</v>
      </c>
      <c r="H56" s="35">
        <f t="shared" si="0"/>
        <v>0</v>
      </c>
      <c r="I56" s="35">
        <f t="shared" si="1"/>
        <v>0</v>
      </c>
      <c r="J56" s="36">
        <v>55.5</v>
      </c>
      <c r="K56" s="37">
        <v>3</v>
      </c>
      <c r="L56" s="16">
        <f t="shared" si="2"/>
        <v>0</v>
      </c>
      <c r="M56" s="16" t="str">
        <f>IFERROR('Direct Delivery Analysis'!$L56/'Direct Delivery Analysis'!$A56," ")</f>
        <v xml:space="preserve"> </v>
      </c>
      <c r="N56" s="9"/>
      <c r="O56" s="10"/>
      <c r="P56" s="48"/>
      <c r="Q56" s="61">
        <v>354</v>
      </c>
      <c r="R56" s="10"/>
      <c r="S56" s="10"/>
      <c r="T56" s="17">
        <f t="shared" si="3"/>
        <v>0</v>
      </c>
      <c r="U56" s="17">
        <f t="shared" si="4"/>
        <v>0</v>
      </c>
      <c r="V56" s="9"/>
      <c r="W56" s="18" t="str">
        <f t="shared" si="5"/>
        <v xml:space="preserve"> </v>
      </c>
      <c r="X56" s="19">
        <f t="shared" si="6"/>
        <v>0</v>
      </c>
      <c r="Y56" s="18" t="str">
        <f t="shared" si="7"/>
        <v xml:space="preserve"> </v>
      </c>
    </row>
    <row r="57" spans="1:25" x14ac:dyDescent="0.25">
      <c r="A57" s="21"/>
      <c r="B57" s="31" t="s">
        <v>10</v>
      </c>
      <c r="C57" s="32">
        <v>100396</v>
      </c>
      <c r="D57" s="38" t="s">
        <v>165</v>
      </c>
      <c r="E57" s="32">
        <v>30</v>
      </c>
      <c r="F57" s="32">
        <v>432</v>
      </c>
      <c r="G57" s="34" t="s">
        <v>44</v>
      </c>
      <c r="H57" s="35">
        <f t="shared" si="0"/>
        <v>0</v>
      </c>
      <c r="I57" s="35">
        <f t="shared" si="1"/>
        <v>0</v>
      </c>
      <c r="J57" s="36">
        <v>41.03</v>
      </c>
      <c r="K57" s="37">
        <v>4.5</v>
      </c>
      <c r="L57" s="16">
        <f t="shared" si="2"/>
        <v>0</v>
      </c>
      <c r="M57" s="16" t="str">
        <f>IFERROR('Direct Delivery Analysis'!$L57/'Direct Delivery Analysis'!$A57," ")</f>
        <v xml:space="preserve"> </v>
      </c>
      <c r="N57" s="9"/>
      <c r="O57" s="10"/>
      <c r="P57" s="48"/>
      <c r="Q57" s="61">
        <v>432</v>
      </c>
      <c r="R57" s="10"/>
      <c r="S57" s="10"/>
      <c r="T57" s="17">
        <f t="shared" si="3"/>
        <v>0</v>
      </c>
      <c r="U57" s="17">
        <f t="shared" si="4"/>
        <v>0</v>
      </c>
      <c r="V57" s="9"/>
      <c r="W57" s="18" t="str">
        <f t="shared" si="5"/>
        <v xml:space="preserve"> </v>
      </c>
      <c r="X57" s="19">
        <f t="shared" si="6"/>
        <v>0</v>
      </c>
      <c r="Y57" s="18" t="str">
        <f t="shared" si="7"/>
        <v xml:space="preserve"> </v>
      </c>
    </row>
  </sheetData>
  <autoFilter ref="A4:Y4" xr:uid="{0ED5E13C-D095-4D69-A32C-F8BDE7DA6A63}"/>
  <mergeCells count="3">
    <mergeCell ref="O3:U3"/>
    <mergeCell ref="W3:Y3"/>
    <mergeCell ref="C3:M3"/>
  </mergeCells>
  <hyperlinks>
    <hyperlink ref="D17" r:id="rId1" display="https://www.fns.usda.gov/sites/default/files/resource-files/110851.pdf" xr:uid="{205F3D22-C444-4719-AC4C-11ACC3CEB488}"/>
    <hyperlink ref="D5" r:id="rId2" display="Beef Crumbles, w/SPP, CKD" xr:uid="{C06C062E-2BAC-416E-924B-85E2E54BB2AE}"/>
    <hyperlink ref="D6" r:id="rId3" display="Beef, Fine Ground, 85/15, Raw" xr:uid="{DB4A6C92-A8D4-4D7E-9E50-69DF10D57799}"/>
    <hyperlink ref="D7" r:id="rId4" display="Ham, CKD, Thin Sliced" xr:uid="{0E43FD13-6647-402F-A95B-381C604105FA}"/>
    <hyperlink ref="D10" r:id="rId5" display="Pork, Pulled, CKD" xr:uid="{C62240D3-5218-4C01-BEAD-D5B3C93F38BB}"/>
    <hyperlink ref="D9" r:id="rId6" display="Beef Patty, CKD, 2 M/MA, No Fillers" xr:uid="{F687326F-520C-4D08-9CCB-2F5D0C15B5D3}"/>
    <hyperlink ref="D8" r:id="rId7" display="Beef Patty, CKD, 2 M/MA, SPP" xr:uid="{48968B10-493D-4281-A0E8-392993EE547B}"/>
    <hyperlink ref="D11" r:id="rId8" display="Chicken, Diced, CKD" xr:uid="{0AD3BF51-9A07-4CE6-8FDF-C182E1581B76}"/>
    <hyperlink ref="D12" r:id="rId9" display="Chicken, Fajita, CKD" xr:uid="{F844880E-BD61-4147-B680-C899D3172B06}"/>
    <hyperlink ref="D13" r:id="rId10" display="Chicken Strips, Unseasoned, CKD" xr:uid="{1D74DC29-0706-4A01-9CEA-1AE6DB5B2161}"/>
    <hyperlink ref="D14" r:id="rId11" display="Egg Patty, Round, CKD " xr:uid="{3550F466-A373-424A-91B9-9F3ADB3532A3}"/>
    <hyperlink ref="D16" r:id="rId12" display="Turkey Breast, Sliced, CKD" xr:uid="{E4BFA0EA-7F62-49AE-8F01-11FE83A7B551}"/>
    <hyperlink ref="D15" r:id="rId13" display="Turkey Taco Filling, CKD" xr:uid="{261CC82C-F2CE-4114-8D97-8A20697559E9}"/>
    <hyperlink ref="D18" r:id="rId14" display="Green Beans Low-Sodium Cnd" xr:uid="{618401D5-EA42-4979-BF42-465C00CF1B8C}"/>
    <hyperlink ref="D23" r:id="rId15" display="Corn, Whole Kernel, Frz" xr:uid="{139BE119-A00F-4C82-960F-9389BE8E456D}"/>
    <hyperlink ref="D27" r:id="rId16" display="Peas" xr:uid="{175A63F7-6027-407D-BB0F-39E860894385}"/>
    <hyperlink ref="D19" r:id="rId17" display="Corn, Whole Kernel, Cnd" xr:uid="{2293AAD4-F612-49BA-B6B6-33C77B3FF6C9}"/>
    <hyperlink ref="D20" r:id="rId18" display="Tomatoes, Diced, Can No Salt Added" xr:uid="{471CA821-F0D8-4211-87C4-FDDD0A8492BA}"/>
    <hyperlink ref="D21" r:id="rId19" display="Tomatoes, Sauce, Low-Sodium Cnd" xr:uid="{D63AF138-A3A6-4E5B-A7EF-EF58B70E21FF}"/>
    <hyperlink ref="D24" r:id="rId20" display="Potatoes, Wedge" xr:uid="{8D447485-C522-415C-BA7C-572DACA08F0C}"/>
    <hyperlink ref="D25" r:id="rId21" display="Potatoes, Oven Fry" xr:uid="{F63CAD6C-3AC6-44B1-A3E7-66B230AC33DF}"/>
    <hyperlink ref="D26" r:id="rId22" display="Salsa, Low-Sodium, Pouch " xr:uid="{34891568-D9ED-4E1B-A47F-B912FF511E12}"/>
    <hyperlink ref="D22" r:id="rId23" display="Spaghetti Sauce, Meatless, Low-Sodium, Cnd" xr:uid="{73F91F93-5AE8-4DDA-A412-44EB29F136CB}"/>
    <hyperlink ref="D28" r:id="rId24" display="Beans, Black Turtle" xr:uid="{C479C8EB-E4E6-45E8-ACC6-9AE970CEB659}"/>
    <hyperlink ref="D29" r:id="rId25" display="Beans, Garbanzo" xr:uid="{A5754080-3308-40F7-91E5-3DFD79A8F033}"/>
    <hyperlink ref="D32" r:id="rId26" display="Beans, Kidney" xr:uid="{F9C4E95E-EC91-4B4C-B7F7-EC7E745FD45D}"/>
    <hyperlink ref="D30" r:id="rId27" display="Beans, Refried" xr:uid="{860687C8-D631-4FED-B345-9F78DDFFD0B4}"/>
    <hyperlink ref="D31" r:id="rId28" display="Beans, Pinto, Low-Sodium" xr:uid="{6883FBC2-EA58-4725-981A-CDA120BF63C0}"/>
    <hyperlink ref="D33" r:id="rId29" display="Mixed Fruit, Ex Lt Syrup" xr:uid="{6D2C84C2-7C5E-432D-8CD4-1B70ED702993}"/>
    <hyperlink ref="D34" r:id="rId30" display="Peaches, Sliced, Ex Lt Syrup" xr:uid="{6853B765-6A12-4835-AE1E-30A8C4CB63D1}"/>
    <hyperlink ref="D35" r:id="rId31" display="Peaches, Diced, Ex Lt Syrup" xr:uid="{ABEFB646-7432-4E92-9429-5B20F50F9117}"/>
    <hyperlink ref="D36" r:id="rId32" display="Pears, Sliced, Ex Lt Syrup" xr:uid="{C04BA2C2-91E1-4590-BFB4-32EF18852AFA}"/>
    <hyperlink ref="D37" r:id="rId33" display="Pears, Diced, Ex Lt Syrup" xr:uid="{F2ADC3AF-CDD3-43EB-8E53-9CBB136477D2}"/>
    <hyperlink ref="D38" r:id="rId34" display="Peaches, Freestone, Single Serve " xr:uid="{D88E63C0-9365-42BA-A5C3-3C3BC1D66D5E}"/>
    <hyperlink ref="D39" r:id="rId35" display="Strawberry Cups" xr:uid="{587A33D4-A660-40D4-AE6D-27DE90AC2D6C}"/>
    <hyperlink ref="D40" r:id="rId36" display="Apricots Cups" xr:uid="{678B5E19-4D45-479A-A2CD-3C726FE23D89}"/>
    <hyperlink ref="D41" r:id="rId37" display="Raisins, box" xr:uid="{C9833BF3-3F7F-4AF5-B5BA-29066593E70F}"/>
    <hyperlink ref="D42" r:id="rId38" display="Cherries, Dried" xr:uid="{800913C9-0993-41DA-A211-56BF78346AC0}"/>
    <hyperlink ref="D43" r:id="rId39" display="Applesauce Cups" xr:uid="{1FD0C6FF-1E87-442D-904D-8DD2CD27718D}"/>
    <hyperlink ref="D45" r:id="rId40" display="Blueberries, Unsweetened" xr:uid="{F65C01A1-49DD-43ED-9F9E-5E0371F5494C}"/>
    <hyperlink ref="D46" r:id="rId41" display="Cranberries, Dried Ind." xr:uid="{CB872462-EE54-4099-B469-AA29C68E3260}"/>
    <hyperlink ref="D47" r:id="rId42" display="Mixed Berries Cup" xr:uid="{C5BEF3C9-2C53-467D-8B66-050736DCF848}"/>
    <hyperlink ref="D48" r:id="rId43" display="Strawberries, Sliced, Unsweetened" xr:uid="{950B641E-0479-46D5-A4C5-0ACB3F78746A}"/>
    <hyperlink ref="D44" r:id="rId44" display="Applesauce, Unsweetened" xr:uid="{AD2B6710-3F5C-4439-A5A1-0DFF2BF96A3C}"/>
    <hyperlink ref="D50" r:id="rId45" display="Cheese, American, Yel Slc" xr:uid="{472E265F-30BA-432C-B218-A9446C7EF593}"/>
    <hyperlink ref="D51" r:id="rId46" display="Cheese, Mozz LMPS, Shred" xr:uid="{AB39022E-3EDB-4F63-8696-5DE9955F4C9A}"/>
    <hyperlink ref="D52" r:id="rId47" display="Cheese, Mozz, LMPS, String" xr:uid="{CB1757E0-5ED5-4C72-B9A2-4E29BC4B58EE}"/>
    <hyperlink ref="D49" r:id="rId48" display="Cheese, Cheddar, Yel Shred" xr:uid="{B2EF9298-AE51-45EC-9FC8-6B096D6A3B77}"/>
    <hyperlink ref="D53" r:id="rId49" display="Pancakes, Whole Wheat, Frz" xr:uid="{FFCED306-87E7-41E9-921C-D01FBBF5F0AF}"/>
    <hyperlink ref="D55" r:id="rId50" display="Pasta, Rotini, WGR" xr:uid="{71629996-CEC3-4498-AE61-CBDDF773DB5F}"/>
    <hyperlink ref="D54" r:id="rId51" display="Rice, Brown, Long, Parboiled" xr:uid="{78CBC2DF-8AF4-4C9C-A9FE-80BC261FAEF2}"/>
    <hyperlink ref="D56" r:id="rId52" display="Pasta, Spaghetti, WGR" xr:uid="{56DBD043-A35B-4BFF-B0C1-AAA1C50322C5}"/>
    <hyperlink ref="D57" r:id="rId53" display="Peanut Butter, Smooth" xr:uid="{CED49F27-8B03-4CC0-BDC7-D426955B9CE2}"/>
  </hyperlinks>
  <printOptions horizontalCentered="1"/>
  <pageMargins left="0.1" right="0.1" top="0.5" bottom="0.5" header="0.3" footer="0.3"/>
  <pageSetup orientation="portrait" r:id="rId54"/>
  <headerFooter>
    <oddFooter>Page &amp;P of &amp;N</oddFooter>
  </headerFooter>
  <rowBreaks count="1" manualBreakCount="1">
    <brk id="32" max="16383" man="1"/>
  </rowBreaks>
  <drawing r:id="rId5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2024-03-14T22:53:58+00:00</Remediation_x0020_Date>
  </documentManagement>
</p:properties>
</file>

<file path=customXml/itemProps1.xml><?xml version="1.0" encoding="utf-8"?>
<ds:datastoreItem xmlns:ds="http://schemas.openxmlformats.org/officeDocument/2006/customXml" ds:itemID="{EB8F3F05-8CA8-4262-917F-564D7B1AAEB4}"/>
</file>

<file path=customXml/itemProps2.xml><?xml version="1.0" encoding="utf-8"?>
<ds:datastoreItem xmlns:ds="http://schemas.openxmlformats.org/officeDocument/2006/customXml" ds:itemID="{5C112BD2-8861-4546-9523-2AFFA18B2C66}"/>
</file>

<file path=customXml/itemProps3.xml><?xml version="1.0" encoding="utf-8"?>
<ds:datastoreItem xmlns:ds="http://schemas.openxmlformats.org/officeDocument/2006/customXml" ds:itemID="{BB92C659-2EB4-4827-945B-145DAE6FF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Direct Delivery Analysis</vt:lpstr>
      <vt:lpstr>'Direct Delivery Analysis'!Print_Area</vt:lpstr>
      <vt:lpstr>'Direct Delivery Analysis'!Print_Titles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Beatrice * ODE</dc:creator>
  <cp:lastModifiedBy>CAMERON Beatrice * ODE</cp:lastModifiedBy>
  <dcterms:created xsi:type="dcterms:W3CDTF">2024-03-01T20:40:20Z</dcterms:created>
  <dcterms:modified xsi:type="dcterms:W3CDTF">2024-03-14T22:52:40Z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2024-03-01T21:14:00Z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b78a76b2-ef01-4bf3-8e4a-c696d0a71c9c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