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C Table 1 - Child Count (Done)\"/>
    </mc:Choice>
  </mc:AlternateContent>
  <bookViews>
    <workbookView xWindow="0" yWindow="0" windowWidth="24615" windowHeight="10890"/>
  </bookViews>
  <sheets>
    <sheet name="PAGE1" sheetId="1" r:id="rId1"/>
    <sheet name="PAGE2" sheetId="2" r:id="rId2"/>
    <sheet name="PAGE3" sheetId="3" r:id="rId3"/>
    <sheet name="PAGE4" sheetId="5" r:id="rId4"/>
    <sheet name="PAGE5" sheetId="6" r:id="rId5"/>
  </sheets>
  <definedNames>
    <definedName name="ALLDIS" localSheetId="4">#REF!</definedName>
    <definedName name="ALLDIS">#REF!</definedName>
    <definedName name="CHKALLDIS" localSheetId="4">#REF!</definedName>
    <definedName name="CHKALLDIS">#REF!</definedName>
    <definedName name="COMPUTED" localSheetId="4">#REF!</definedName>
    <definedName name="COMPUTED">#REF!</definedName>
    <definedName name="_xlnm.Print_Area" localSheetId="0">PAGE1!$A$1:$I$40</definedName>
    <definedName name="_xlnm.Print_Area" localSheetId="1">PAGE2!$A$1:$G$28</definedName>
    <definedName name="_xlnm.Print_Area" localSheetId="2">PAGE3!$A$1:$I$25</definedName>
    <definedName name="_xlnm.Print_Area" localSheetId="3">PAGE4!$A$1:$I$26</definedName>
    <definedName name="_xlnm.Print_Area" localSheetId="4">PAGE5!$A$1:$I$19</definedName>
    <definedName name="REPLACE" localSheetId="4">#REF!</definedName>
    <definedName name="REPLACE">#REF!</definedName>
    <definedName name="REPORTED" localSheetId="4">#REF!</definedName>
    <definedName name="REPORTED">#REF!</definedName>
    <definedName name="STATES" localSheetId="4">#REF!</definedName>
    <definedName name="STATES">#REF!</definedName>
  </definedNames>
  <calcPr calcId="162913" concurrentCalc="0"/>
</workbook>
</file>

<file path=xl/calcChain.xml><?xml version="1.0" encoding="utf-8"?>
<calcChain xmlns="http://schemas.openxmlformats.org/spreadsheetml/2006/main">
  <c r="H17" i="6" l="1"/>
  <c r="G7" i="6"/>
  <c r="G7" i="5"/>
  <c r="G21" i="6"/>
  <c r="H16" i="6"/>
  <c r="G28" i="5"/>
  <c r="G23" i="6"/>
  <c r="H24" i="5"/>
  <c r="H23" i="5"/>
  <c r="H22" i="5"/>
  <c r="H21" i="5"/>
  <c r="H20" i="5"/>
  <c r="H19" i="5"/>
  <c r="H18" i="5"/>
  <c r="G5" i="3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<sst xmlns="http://schemas.openxmlformats.org/spreadsheetml/2006/main" count="147" uniqueCount="80">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</sst>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19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P25" sqref="P25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2020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6" t="s">
        <v>4</v>
      </c>
      <c r="E10" s="86"/>
      <c r="F10" s="86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7" t="s">
        <v>5</v>
      </c>
      <c r="C12" s="88"/>
      <c r="D12" s="88"/>
      <c r="E12" s="88"/>
      <c r="F12" s="88"/>
      <c r="G12" s="88"/>
      <c r="H12" s="88"/>
      <c r="I12" s="89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0" t="s">
        <v>6</v>
      </c>
      <c r="F13" s="90" t="s">
        <v>7</v>
      </c>
      <c r="G13" s="90" t="s">
        <v>8</v>
      </c>
      <c r="H13" s="90" t="s">
        <v>9</v>
      </c>
      <c r="I13" s="90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1"/>
      <c r="F14" s="91"/>
      <c r="G14" s="91"/>
      <c r="H14" s="91"/>
      <c r="I14" s="91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3311</v>
      </c>
      <c r="F15" s="16">
        <v>327</v>
      </c>
      <c r="G15" s="16">
        <v>1028</v>
      </c>
      <c r="H15" s="16">
        <v>1956</v>
      </c>
      <c r="I15" s="17">
        <f>IF(E15&lt;=0,0,E15/E15)</f>
        <v>1</v>
      </c>
      <c r="J15" s="18">
        <f>MAX(F15,0)+MAX(G15,0)+MAX(H15,0)</f>
        <v>3311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755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0.22802778616732106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2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34</v>
      </c>
      <c r="F17" s="21"/>
      <c r="G17" s="21"/>
      <c r="H17" s="21"/>
      <c r="I17" s="17">
        <f>IF(AND(E15&gt;0,E17&gt;0),E17/E15,0)</f>
        <v>1.0268800966475386E-2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116</v>
      </c>
      <c r="F18" s="21"/>
      <c r="G18" s="21"/>
      <c r="H18" s="21"/>
      <c r="I18" s="17">
        <f>IF(AND(E15&gt;0,E18&gt;0),E18/E15,0)</f>
        <v>3.5034732709151313E-2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62</v>
      </c>
      <c r="F19" s="21"/>
      <c r="G19" s="21"/>
      <c r="H19" s="21"/>
      <c r="I19" s="17">
        <f>IF(AND(E15&gt;0,E19&gt;0),E19/E15,0)</f>
        <v>1.8725460585925703E-2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15</v>
      </c>
      <c r="F20" s="21"/>
      <c r="G20" s="21"/>
      <c r="H20" s="21"/>
      <c r="I20" s="17">
        <f>IF(AND(E15&gt;0,E20&gt;0),E20/E15,0)</f>
        <v>4.5303533675626695E-3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2128</v>
      </c>
      <c r="F21" s="21"/>
      <c r="G21" s="21"/>
      <c r="H21" s="21"/>
      <c r="I21" s="17">
        <f>IF(AND(E15&gt;0,E21&gt;0),E21/E15,0)</f>
        <v>0.64270613107822405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201</v>
      </c>
      <c r="F22" s="21"/>
      <c r="G22" s="21"/>
      <c r="H22" s="21"/>
      <c r="I22" s="17">
        <f>IF(AND(E15&gt;0,E22&gt;0),E22/E15,0)</f>
        <v>6.0706735125339778E-2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9.8761703412866206E-2</v>
      </c>
      <c r="G23" s="17">
        <f>IF(AND(E15&gt;0,G15&gt;0),G15/E15,0)</f>
        <v>0.31048021745696164</v>
      </c>
      <c r="H23" s="17">
        <f>IF(AND(E15&gt;0,H15&gt;0),H15/E15,0)</f>
        <v>0.5907580791301722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7" t="s">
        <v>22</v>
      </c>
      <c r="C26" s="88"/>
      <c r="D26" s="88"/>
      <c r="E26" s="88"/>
      <c r="F26" s="88"/>
      <c r="G26" s="88"/>
      <c r="H26" s="88"/>
      <c r="I26" s="89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0" t="s">
        <v>6</v>
      </c>
      <c r="F27" s="90" t="s">
        <v>23</v>
      </c>
      <c r="G27" s="90" t="s">
        <v>24</v>
      </c>
      <c r="H27" s="90" t="s">
        <v>25</v>
      </c>
      <c r="I27" s="90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1"/>
      <c r="F28" s="91"/>
      <c r="G28" s="91"/>
      <c r="H28" s="91"/>
      <c r="I28" s="91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3311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18" priority="2" stopIfTrue="1">
      <formula>E41&lt;&gt; MAX(E15,0)</formula>
    </cfRule>
  </conditionalFormatting>
  <conditionalFormatting sqref="E43">
    <cfRule type="expression" dxfId="17" priority="3" stopIfTrue="1">
      <formula>MAX(E29,0)&lt;&gt;E43</formula>
    </cfRule>
  </conditionalFormatting>
  <conditionalFormatting sqref="J15 J29">
    <cfRule type="expression" dxfId="16" priority="4" stopIfTrue="1">
      <formula>J15&lt;&gt;MAX(E15,0)</formula>
    </cfRule>
  </conditionalFormatting>
  <conditionalFormatting sqref="E15:H15 E16:E22">
    <cfRule type="expression" dxfId="15" priority="5" stopIfTrue="1">
      <formula>LEN(TRIM(E15))=0</formula>
    </cfRule>
  </conditionalFormatting>
  <conditionalFormatting sqref="E29:H29 E30:E36">
    <cfRule type="expression" dxfId="14" priority="6" stopIfTrue="1">
      <formula>LEN(TRIM(E29))=0</formula>
    </cfRule>
  </conditionalFormatting>
  <conditionalFormatting sqref="D10:F10">
    <cfRule type="expression" dxfId="13" priority="7" stopIfTrue="1">
      <formula>MIN(R15,R16,R29,R30)=0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35" sqref="A35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2020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6" t="s">
        <v>29</v>
      </c>
      <c r="E10" s="86"/>
      <c r="F10" s="86"/>
    </row>
    <row r="11" spans="1:10" s="11" customFormat="1" x14ac:dyDescent="0.25"/>
    <row r="12" spans="1:10" s="11" customFormat="1" ht="15" customHeight="1" x14ac:dyDescent="0.25">
      <c r="B12" s="92" t="s">
        <v>30</v>
      </c>
      <c r="C12" s="93"/>
      <c r="D12" s="93"/>
      <c r="E12" s="93"/>
      <c r="F12" s="94"/>
      <c r="G12" s="28"/>
    </row>
    <row r="13" spans="1:10" s="11" customFormat="1" ht="15" customHeight="1" x14ac:dyDescent="0.25">
      <c r="B13" s="95"/>
      <c r="C13" s="96"/>
      <c r="D13" s="96"/>
      <c r="E13" s="96"/>
      <c r="F13" s="97"/>
      <c r="G13" s="28"/>
      <c r="J13" s="11" t="s">
        <v>31</v>
      </c>
    </row>
    <row r="14" spans="1:10" s="11" customFormat="1" ht="13.5" customHeight="1" x14ac:dyDescent="0.25">
      <c r="B14" s="98"/>
      <c r="C14" s="98"/>
      <c r="D14" s="98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9" t="s">
        <v>35</v>
      </c>
      <c r="C15" s="99"/>
      <c r="D15" s="99"/>
      <c r="E15" s="30">
        <v>3311</v>
      </c>
      <c r="F15" s="77">
        <f>IF(E15&lt;=0,0,E15/E15)</f>
        <v>1</v>
      </c>
      <c r="G15" s="31"/>
      <c r="J15" s="32">
        <f>PAGE1!E15</f>
        <v>3311</v>
      </c>
    </row>
    <row r="16" spans="1:10" s="11" customFormat="1" ht="15" customHeight="1" x14ac:dyDescent="0.25">
      <c r="B16" s="99" t="s">
        <v>36</v>
      </c>
      <c r="C16" s="99"/>
      <c r="D16" s="99"/>
      <c r="E16" s="30">
        <v>2088</v>
      </c>
      <c r="F16" s="33">
        <f>IF(AND(E15&gt;0, E16&gt;0), E16/E15,0)</f>
        <v>0.63062518876472362</v>
      </c>
      <c r="G16" s="34"/>
    </row>
    <row r="17" spans="2:11" s="11" customFormat="1" ht="15" customHeight="1" x14ac:dyDescent="0.25">
      <c r="B17" s="99" t="s">
        <v>37</v>
      </c>
      <c r="C17" s="99"/>
      <c r="D17" s="99"/>
      <c r="E17" s="30">
        <v>1223</v>
      </c>
      <c r="F17" s="33">
        <f>IF(AND(E15&gt;0, E17&gt;0), E17/E15,0)</f>
        <v>0.36937481123527638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2" t="s">
        <v>38</v>
      </c>
      <c r="C20" s="93"/>
      <c r="D20" s="93"/>
      <c r="E20" s="93"/>
      <c r="F20" s="94"/>
      <c r="G20" s="28"/>
    </row>
    <row r="21" spans="2:11" s="11" customFormat="1" ht="15" customHeight="1" x14ac:dyDescent="0.25">
      <c r="B21" s="95"/>
      <c r="C21" s="96"/>
      <c r="D21" s="96"/>
      <c r="E21" s="96"/>
      <c r="F21" s="97"/>
      <c r="G21" s="28"/>
      <c r="J21" s="11" t="s">
        <v>31</v>
      </c>
    </row>
    <row r="22" spans="2:11" s="11" customFormat="1" ht="16.5" customHeight="1" x14ac:dyDescent="0.25">
      <c r="B22" s="98"/>
      <c r="C22" s="98"/>
      <c r="D22" s="98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9" t="s">
        <v>39</v>
      </c>
      <c r="C23" s="99"/>
      <c r="D23" s="99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9" t="s">
        <v>36</v>
      </c>
      <c r="C24" s="99"/>
      <c r="D24" s="99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9" t="s">
        <v>37</v>
      </c>
      <c r="C25" s="99"/>
      <c r="D25" s="99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3311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17:D17"/>
    <mergeCell ref="D10:F10"/>
    <mergeCell ref="B12:F13"/>
    <mergeCell ref="B14:D14"/>
    <mergeCell ref="B15:D15"/>
    <mergeCell ref="B16:D16"/>
    <mergeCell ref="B20:F21"/>
    <mergeCell ref="B22:D22"/>
    <mergeCell ref="B23:D23"/>
    <mergeCell ref="B24:D24"/>
    <mergeCell ref="B25:D25"/>
  </mergeCells>
  <conditionalFormatting sqref="J15">
    <cfRule type="expression" dxfId="12" priority="2" stopIfTrue="1">
      <formula>J15&lt;&gt;E15</formula>
    </cfRule>
  </conditionalFormatting>
  <conditionalFormatting sqref="E30">
    <cfRule type="expression" dxfId="11" priority="3" stopIfTrue="1">
      <formula>E30&lt;&gt;MAX(E15,0)</formula>
    </cfRule>
  </conditionalFormatting>
  <conditionalFormatting sqref="E32">
    <cfRule type="expression" dxfId="10" priority="4" stopIfTrue="1">
      <formula>E32&lt;&gt;MAX(E23,0)</formula>
    </cfRule>
  </conditionalFormatting>
  <conditionalFormatting sqref="E15:E17 E23:E25">
    <cfRule type="expression" dxfId="9" priority="5" stopIfTrue="1">
      <formula>LEN(TRIM(E15))=0</formula>
    </cfRule>
  </conditionalFormatting>
  <conditionalFormatting sqref="D10:F10">
    <cfRule type="expression" dxfId="8" priority="6" stopIfTrue="1">
      <formula>MIN(LEN(TRIM(E15)),LEN(TRIM(E16)),LEN(TRIM(E17)),LEN(TRIM(E23)),LEN(TRIM(E24)),LEN(TRIM(E25)))=0</formula>
    </cfRule>
  </conditionalFormatting>
  <conditionalFormatting sqref="J23">
    <cfRule type="expression" dxfId="7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C29" sqref="C29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2020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1" t="s">
        <v>29</v>
      </c>
      <c r="F7" s="101"/>
      <c r="G7" s="101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2" t="s">
        <v>42</v>
      </c>
      <c r="C11" s="103"/>
      <c r="D11" s="103"/>
      <c r="E11" s="103"/>
      <c r="F11" s="103"/>
      <c r="G11" s="103"/>
      <c r="H11" s="103"/>
      <c r="I11" s="104"/>
    </row>
    <row r="12" spans="1:18" x14ac:dyDescent="0.25">
      <c r="B12" s="105" t="s">
        <v>43</v>
      </c>
      <c r="C12" s="106"/>
      <c r="D12" s="106"/>
      <c r="E12" s="106"/>
      <c r="F12" s="106"/>
      <c r="G12" s="106"/>
      <c r="H12" s="106"/>
      <c r="I12" s="107"/>
    </row>
    <row r="13" spans="1:18" x14ac:dyDescent="0.25">
      <c r="B13" s="45"/>
      <c r="C13" s="46"/>
      <c r="D13" s="47"/>
      <c r="E13" s="108" t="s">
        <v>44</v>
      </c>
      <c r="F13" s="109"/>
      <c r="G13" s="109"/>
      <c r="H13" s="109"/>
      <c r="I13" s="110"/>
    </row>
    <row r="14" spans="1:18" x14ac:dyDescent="0.25">
      <c r="B14" s="48"/>
      <c r="C14" s="26"/>
      <c r="D14" s="26"/>
      <c r="E14" s="113" t="s">
        <v>6</v>
      </c>
      <c r="F14" s="113" t="s">
        <v>7</v>
      </c>
      <c r="G14" s="113" t="s">
        <v>8</v>
      </c>
      <c r="H14" s="113" t="s">
        <v>9</v>
      </c>
      <c r="I14" s="111" t="s">
        <v>33</v>
      </c>
      <c r="J14" s="2" t="s">
        <v>10</v>
      </c>
    </row>
    <row r="15" spans="1:18" x14ac:dyDescent="0.25">
      <c r="B15" s="49"/>
      <c r="C15" s="26"/>
      <c r="D15" s="26"/>
      <c r="E15" s="112"/>
      <c r="F15" s="112"/>
      <c r="G15" s="112"/>
      <c r="H15" s="112"/>
      <c r="I15" s="112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0" t="s">
        <v>45</v>
      </c>
      <c r="D27" s="100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6" priority="1" stopIfTrue="1">
      <formula>J16&lt;&gt;MAX(E16,0)</formula>
    </cfRule>
  </conditionalFormatting>
  <conditionalFormatting sqref="E27">
    <cfRule type="expression" dxfId="5" priority="2" stopIfTrue="1">
      <formula>E27&lt;&gt;MAX(E16,0)</formula>
    </cfRule>
  </conditionalFormatting>
  <conditionalFormatting sqref="E16:H16 E17:E23">
    <cfRule type="expression" dxfId="4" priority="3" stopIfTrue="1">
      <formula>LEN(TRIM(E16))=0</formula>
    </cfRule>
  </conditionalFormatting>
  <conditionalFormatting sqref="E7:G7">
    <cfRule type="expression" dxfId="3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A30" sqref="A30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2020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44013</v>
      </c>
      <c r="E14" s="60" t="s">
        <v>48</v>
      </c>
      <c r="F14" s="81">
        <v>44377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8" t="s">
        <v>52</v>
      </c>
      <c r="D15" s="119"/>
      <c r="E15" s="119"/>
      <c r="F15" s="119"/>
      <c r="G15" s="120"/>
      <c r="H15" s="121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2"/>
      <c r="D16" s="123"/>
      <c r="E16" s="123"/>
      <c r="F16" s="124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4" t="s">
        <v>54</v>
      </c>
      <c r="D17" s="115"/>
      <c r="E17" s="115"/>
      <c r="F17" s="116"/>
      <c r="G17" s="85">
        <v>9096</v>
      </c>
      <c r="H17" s="71">
        <v>1</v>
      </c>
      <c r="I17" s="54"/>
    </row>
    <row r="18" spans="1:16" x14ac:dyDescent="0.2">
      <c r="A18" s="56"/>
      <c r="B18" s="56"/>
      <c r="C18" s="114" t="s">
        <v>55</v>
      </c>
      <c r="D18" s="115"/>
      <c r="E18" s="115"/>
      <c r="F18" s="116"/>
      <c r="G18" s="85">
        <v>2062</v>
      </c>
      <c r="H18" s="33">
        <f>IF(AND($G$17&gt;0, G18&gt;0), G18/$G$17,0)</f>
        <v>0.22669305189094108</v>
      </c>
      <c r="I18" s="54"/>
    </row>
    <row r="19" spans="1:16" ht="13.15" customHeight="1" x14ac:dyDescent="0.2">
      <c r="A19" s="56"/>
      <c r="B19" s="56"/>
      <c r="C19" s="114" t="s">
        <v>56</v>
      </c>
      <c r="D19" s="115"/>
      <c r="E19" s="115"/>
      <c r="F19" s="116"/>
      <c r="G19" s="85">
        <v>86</v>
      </c>
      <c r="H19" s="33">
        <f t="shared" ref="H19:H24" si="0">IF(AND($G$17&gt;0, G19&gt;0), G19/$G$17,0)</f>
        <v>9.4547053649956022E-3</v>
      </c>
      <c r="I19" s="54"/>
    </row>
    <row r="20" spans="1:16" ht="13.9" customHeight="1" x14ac:dyDescent="0.2">
      <c r="A20" s="56"/>
      <c r="B20" s="56"/>
      <c r="C20" s="114" t="s">
        <v>57</v>
      </c>
      <c r="D20" s="115"/>
      <c r="E20" s="115"/>
      <c r="F20" s="116"/>
      <c r="G20" s="85">
        <v>286</v>
      </c>
      <c r="H20" s="33">
        <f t="shared" si="0"/>
        <v>3.1442392260334212E-2</v>
      </c>
      <c r="I20" s="54"/>
    </row>
    <row r="21" spans="1:16" x14ac:dyDescent="0.2">
      <c r="A21" s="56"/>
      <c r="B21" s="56"/>
      <c r="C21" s="114" t="s">
        <v>58</v>
      </c>
      <c r="D21" s="115"/>
      <c r="E21" s="115"/>
      <c r="F21" s="116"/>
      <c r="G21" s="85">
        <v>263</v>
      </c>
      <c r="H21" s="33">
        <f t="shared" si="0"/>
        <v>2.8913808267370271E-2</v>
      </c>
      <c r="I21" s="54"/>
    </row>
    <row r="22" spans="1:16" ht="13.9" customHeight="1" x14ac:dyDescent="0.2">
      <c r="A22" s="56"/>
      <c r="B22" s="56"/>
      <c r="C22" s="114" t="s">
        <v>59</v>
      </c>
      <c r="D22" s="115"/>
      <c r="E22" s="115"/>
      <c r="F22" s="116"/>
      <c r="G22" s="85">
        <v>43</v>
      </c>
      <c r="H22" s="33">
        <f t="shared" si="0"/>
        <v>4.7273526824978011E-3</v>
      </c>
      <c r="I22" s="54"/>
    </row>
    <row r="23" spans="1:16" ht="13.15" customHeight="1" x14ac:dyDescent="0.2">
      <c r="A23" s="56"/>
      <c r="B23" s="56"/>
      <c r="C23" s="114" t="s">
        <v>60</v>
      </c>
      <c r="D23" s="115"/>
      <c r="E23" s="115"/>
      <c r="F23" s="116"/>
      <c r="G23" s="85">
        <v>5818</v>
      </c>
      <c r="H23" s="33">
        <f t="shared" si="0"/>
        <v>0.63962181178540023</v>
      </c>
      <c r="I23" s="54"/>
    </row>
    <row r="24" spans="1:16" ht="13.15" customHeight="1" x14ac:dyDescent="0.2">
      <c r="A24" s="56"/>
      <c r="B24" s="56"/>
      <c r="C24" s="114" t="s">
        <v>61</v>
      </c>
      <c r="D24" s="115"/>
      <c r="E24" s="115"/>
      <c r="F24" s="116"/>
      <c r="G24" s="85">
        <v>538</v>
      </c>
      <c r="H24" s="33">
        <f t="shared" si="0"/>
        <v>5.9146877748460863E-2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17" t="s">
        <v>45</v>
      </c>
      <c r="E28" s="117"/>
      <c r="F28" s="117"/>
      <c r="G28" s="52">
        <f>MAX(G18,0)+MAX(G19,0)+MAX(G20,0)+MAX(G21,0)+MAX(G22,0)+MAX(G23,0)+MAX(G24,0)</f>
        <v>9096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0:F20"/>
    <mergeCell ref="C15:H15"/>
    <mergeCell ref="C16:F16"/>
    <mergeCell ref="C17:F17"/>
    <mergeCell ref="C18:F18"/>
    <mergeCell ref="C19:F19"/>
    <mergeCell ref="C21:F21"/>
    <mergeCell ref="C22:F22"/>
    <mergeCell ref="C23:F23"/>
    <mergeCell ref="C24:F24"/>
    <mergeCell ref="D28:F28"/>
  </mergeCells>
  <conditionalFormatting sqref="G28">
    <cfRule type="expression" dxfId="2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opLeftCell="B1" zoomScaleNormal="100" workbookViewId="0">
      <selection activeCell="C25" sqref="C25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2020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5" t="s">
        <v>65</v>
      </c>
      <c r="D13" s="126"/>
      <c r="E13" s="126"/>
      <c r="F13" s="126"/>
      <c r="G13" s="126"/>
      <c r="H13" s="1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2"/>
      <c r="D14" s="123"/>
      <c r="E14" s="123"/>
      <c r="F14" s="124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4" t="s">
        <v>35</v>
      </c>
      <c r="D15" s="115"/>
      <c r="E15" s="115"/>
      <c r="F15" s="116"/>
      <c r="G15" s="85">
        <v>9096</v>
      </c>
      <c r="H15" s="71">
        <v>1</v>
      </c>
      <c r="I15" s="54"/>
    </row>
    <row r="16" spans="1:36" x14ac:dyDescent="0.2">
      <c r="A16" s="56"/>
      <c r="B16" s="56"/>
      <c r="C16" s="114" t="s">
        <v>36</v>
      </c>
      <c r="D16" s="115"/>
      <c r="E16" s="115"/>
      <c r="F16" s="116"/>
      <c r="G16" s="85">
        <v>5938</v>
      </c>
      <c r="H16" s="33">
        <f>IF(AND($G$15&gt;0, G16&gt;0), G16/$G$15,0)</f>
        <v>0.65281442392260336</v>
      </c>
      <c r="I16" s="54"/>
    </row>
    <row r="17" spans="1:16" ht="13.15" customHeight="1" x14ac:dyDescent="0.2">
      <c r="A17" s="56"/>
      <c r="B17" s="56"/>
      <c r="C17" s="114" t="s">
        <v>37</v>
      </c>
      <c r="D17" s="115"/>
      <c r="E17" s="115"/>
      <c r="F17" s="116"/>
      <c r="G17" s="85">
        <v>3158</v>
      </c>
      <c r="H17" s="33">
        <f>IF(AND($G$15&gt;0, G17&gt;0), G17/$G$15,0)</f>
        <v>0.34718557607739664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17" t="s">
        <v>74</v>
      </c>
      <c r="E21" s="117"/>
      <c r="F21" s="117"/>
      <c r="G21" s="52">
        <f>MAX(G16,0)+MAX(G17,0)</f>
        <v>9096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17" t="s">
        <v>75</v>
      </c>
      <c r="E23" s="117"/>
      <c r="F23" s="117"/>
      <c r="G23" s="18">
        <f>PAGE4!G28</f>
        <v>9096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1" priority="2" stopIfTrue="1">
      <formula>G21&lt;&gt;MAX(G15,0)</formula>
    </cfRule>
  </conditionalFormatting>
  <conditionalFormatting sqref="G23">
    <cfRule type="expression" dxfId="0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2021-03-12T08:00:00+00:00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2021-04-29T07:00:00+00:00</Remediation_x0020_Date>
  </documentManagement>
</p:properties>
</file>

<file path=customXml/itemProps1.xml><?xml version="1.0" encoding="utf-8"?>
<ds:datastoreItem xmlns:ds="http://schemas.openxmlformats.org/officeDocument/2006/customXml" ds:itemID="{6F3ABD84-1635-4776-866A-FFD05B3FB9A2}"/>
</file>

<file path=customXml/itemProps2.xml><?xml version="1.0" encoding="utf-8"?>
<ds:datastoreItem xmlns:ds="http://schemas.openxmlformats.org/officeDocument/2006/customXml" ds:itemID="{687591FA-B3D7-41E8-8A8F-93ABEB596B6F}"/>
</file>

<file path=customXml/itemProps3.xml><?xml version="1.0" encoding="utf-8"?>
<ds:datastoreItem xmlns:ds="http://schemas.openxmlformats.org/officeDocument/2006/customXml" ds:itemID="{F2B6C4BA-E498-4725-B03D-3A73CE4E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1, Part C Child Count</dc:title>
  <dc:creator>ODE Staff</dc:creator>
  <cp:lastModifiedBy>"gartonc"</cp:lastModifiedBy>
  <cp:lastPrinted>2018-07-10T20:15:54Z</cp:lastPrinted>
  <dcterms:created xsi:type="dcterms:W3CDTF">2015-02-20T17:31:11Z</dcterms:created>
  <dcterms:modified xsi:type="dcterms:W3CDTF">2021-04-29T15:46:51Z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