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Data Group\Federal Reports\2017-2018\DTS\Part B Table 1 - Child Count (Done)\"/>
    </mc:Choice>
  </mc:AlternateContent>
  <bookViews>
    <workbookView xWindow="0" yWindow="0" windowWidth="24615" windowHeight="10890" tabRatio="672"/>
  </bookViews>
  <sheets>
    <sheet name="PAGE1" sheetId="1" r:id="rId1"/>
    <sheet name="PAGE2" sheetId="16" r:id="rId2"/>
    <sheet name="PAGE3" sheetId="17" r:id="rId3"/>
    <sheet name="PAGE4" sheetId="18" r:id="rId4"/>
    <sheet name="PAGE5" sheetId="19" r:id="rId5"/>
    <sheet name="PAGE6" sheetId="20" r:id="rId6"/>
  </sheets>
  <externalReferences>
    <externalReference r:id="rId7"/>
  </externalReferences>
  <definedNames>
    <definedName name="_xlnm.Print_Area" localSheetId="0">PAGE1!$A$1:$I$31</definedName>
    <definedName name="_xlnm.Print_Area" localSheetId="1">PAGE2!$A$1:$L$32</definedName>
    <definedName name="_xlnm.Print_Area" localSheetId="2">PAGE3!$A$1:$K$32</definedName>
    <definedName name="_xlnm.Print_Area" localSheetId="3">PAGE4!$A$1:$K$31</definedName>
    <definedName name="_xlnm.Print_Area" localSheetId="4">PAGE5!$A$1:$I$34</definedName>
    <definedName name="_xlnm.Print_Area" localSheetId="5">PAGE6!$A$1:$I$33</definedName>
  </definedNames>
  <calcPr calcId="162913"/>
</workbook>
</file>

<file path=xl/calcChain.xml><?xml version="1.0" encoding="utf-8"?>
<calcChain xmlns="http://schemas.openxmlformats.org/spreadsheetml/2006/main">
  <c r="K15" i="20" l="1"/>
  <c r="K16" i="20"/>
  <c r="K17" i="20"/>
  <c r="K18" i="20"/>
  <c r="K19" i="20"/>
  <c r="K20" i="20"/>
  <c r="K21" i="20"/>
  <c r="K22" i="20"/>
  <c r="K23" i="20"/>
  <c r="K24" i="20"/>
  <c r="K25" i="20"/>
  <c r="K26" i="20"/>
  <c r="K27" i="20"/>
  <c r="K14" i="20"/>
  <c r="L17" i="19"/>
  <c r="L18" i="19"/>
  <c r="L19" i="19"/>
  <c r="L20" i="19"/>
  <c r="L21" i="19"/>
  <c r="L22" i="19"/>
  <c r="L23" i="19"/>
  <c r="L24" i="19"/>
  <c r="L25" i="19"/>
  <c r="L26" i="19"/>
  <c r="L27" i="19"/>
  <c r="L28" i="19"/>
  <c r="L29" i="19"/>
  <c r="L16" i="19"/>
  <c r="K17" i="19" l="1"/>
  <c r="K18" i="19"/>
  <c r="K19" i="19"/>
  <c r="K20" i="19"/>
  <c r="K21" i="19"/>
  <c r="K22" i="19"/>
  <c r="K23" i="19"/>
  <c r="K24" i="19"/>
  <c r="K25" i="19"/>
  <c r="K26" i="19"/>
  <c r="K27" i="19"/>
  <c r="K28" i="19"/>
  <c r="K29" i="19"/>
  <c r="K16" i="19"/>
  <c r="I34" i="20" l="1"/>
  <c r="H34" i="20"/>
  <c r="G34" i="20"/>
  <c r="F34" i="20"/>
  <c r="E34" i="20"/>
  <c r="D34" i="20"/>
  <c r="C34" i="20"/>
  <c r="B34" i="20"/>
  <c r="I28" i="20"/>
  <c r="H28" i="20"/>
  <c r="G28" i="20"/>
  <c r="F28" i="20"/>
  <c r="E28" i="20"/>
  <c r="D28" i="20"/>
  <c r="C28" i="20"/>
  <c r="B28" i="20"/>
  <c r="J27" i="20"/>
  <c r="J26" i="20"/>
  <c r="J25" i="20"/>
  <c r="J24" i="20"/>
  <c r="J23" i="20"/>
  <c r="J22" i="20"/>
  <c r="J21" i="20"/>
  <c r="J20" i="20"/>
  <c r="J19" i="20"/>
  <c r="J18" i="20"/>
  <c r="J17" i="20"/>
  <c r="J16" i="20"/>
  <c r="J15" i="20"/>
  <c r="J14" i="20"/>
  <c r="H35" i="19"/>
  <c r="G35" i="19"/>
  <c r="F35" i="19"/>
  <c r="E35" i="19"/>
  <c r="D35" i="19"/>
  <c r="I29" i="19"/>
  <c r="J28" i="19"/>
  <c r="I28" i="19"/>
  <c r="I27" i="19"/>
  <c r="J26" i="19"/>
  <c r="I26" i="19"/>
  <c r="J25" i="19"/>
  <c r="I25" i="19"/>
  <c r="I24" i="19"/>
  <c r="I23" i="19"/>
  <c r="J22" i="19"/>
  <c r="I22" i="19"/>
  <c r="J21" i="19"/>
  <c r="I21" i="19"/>
  <c r="I20" i="19"/>
  <c r="I19" i="19"/>
  <c r="J18" i="19"/>
  <c r="I18" i="19"/>
  <c r="J17" i="19"/>
  <c r="I17" i="19"/>
  <c r="I16" i="19"/>
  <c r="J32" i="18"/>
  <c r="I32" i="18"/>
  <c r="H32" i="18"/>
  <c r="G32" i="18"/>
  <c r="F32" i="18"/>
  <c r="E32" i="18"/>
  <c r="J33" i="17"/>
  <c r="I33" i="17"/>
  <c r="H33" i="17"/>
  <c r="G33" i="17"/>
  <c r="F33" i="17"/>
  <c r="E33" i="17"/>
  <c r="L33" i="16"/>
  <c r="K33" i="16"/>
  <c r="J33" i="16"/>
  <c r="I33" i="16"/>
  <c r="H33" i="16"/>
  <c r="G33" i="16"/>
  <c r="F33" i="16"/>
  <c r="E33" i="16"/>
  <c r="L27" i="16"/>
  <c r="K27" i="16"/>
  <c r="J27" i="16"/>
  <c r="I27" i="16"/>
  <c r="H27" i="16"/>
  <c r="G27" i="16"/>
  <c r="F27" i="16"/>
  <c r="E27" i="16"/>
  <c r="N26" i="16"/>
  <c r="M26" i="16"/>
  <c r="N25" i="16"/>
  <c r="M25" i="16"/>
  <c r="N24" i="16"/>
  <c r="M24" i="16"/>
  <c r="N23" i="16"/>
  <c r="M23" i="16"/>
  <c r="N22" i="16"/>
  <c r="M22" i="16"/>
  <c r="N21" i="16"/>
  <c r="M21" i="16"/>
  <c r="N20" i="16"/>
  <c r="M20" i="16"/>
  <c r="N19" i="16"/>
  <c r="M19" i="16"/>
  <c r="N18" i="16"/>
  <c r="M18" i="16"/>
  <c r="N17" i="16"/>
  <c r="M17" i="16"/>
  <c r="N16" i="16"/>
  <c r="M16" i="16"/>
  <c r="N15" i="16"/>
  <c r="M15" i="16"/>
  <c r="N14" i="16"/>
  <c r="M14" i="16"/>
  <c r="N13" i="16"/>
  <c r="M13" i="16"/>
  <c r="J16" i="19" l="1"/>
  <c r="J20" i="19"/>
  <c r="J24" i="19"/>
  <c r="J29" i="19"/>
  <c r="J19" i="19"/>
  <c r="J23" i="19"/>
  <c r="J27" i="19"/>
  <c r="I26" i="1"/>
  <c r="H32" i="1"/>
  <c r="G32" i="1"/>
  <c r="F32" i="1"/>
  <c r="E32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</calcChain>
</file>

<file path=xl/sharedStrings.xml><?xml version="1.0" encoding="utf-8"?>
<sst xmlns="http://schemas.openxmlformats.org/spreadsheetml/2006/main" count="193" uniqueCount="74">
  <si>
    <t>HEARING IMPAIRMENTS</t>
  </si>
  <si>
    <t>SPEECH OR LANGUAGE IMPAIRMENTS</t>
  </si>
  <si>
    <t>VISUAL IMPAIRMENTS</t>
  </si>
  <si>
    <t>ORTHOPEDIC IMPAIRMENTS</t>
  </si>
  <si>
    <t>OTHER HEALTH IMPAIRMENTS</t>
  </si>
  <si>
    <t>SPECIFIC LEARNING DISABILITIES</t>
  </si>
  <si>
    <t>AUTISM</t>
  </si>
  <si>
    <t>TRAUMATIC BRAIN INJURY</t>
  </si>
  <si>
    <t>DISABILITY</t>
  </si>
  <si>
    <t>DEAF-BLINDNESS</t>
  </si>
  <si>
    <t>MULTIPLE DISABILITIES</t>
  </si>
  <si>
    <t xml:space="preserve"> </t>
  </si>
  <si>
    <t>EMOTIONAL DISTURBANCE</t>
  </si>
  <si>
    <t>AMERICAN INDIAN OR ALASKA NATIVE</t>
  </si>
  <si>
    <t>PART B, INDIVIDUALS WITH DISABILITIES EDUCATION ACT, AS AMENDED</t>
  </si>
  <si>
    <t>RACE/ETHNICITY</t>
  </si>
  <si>
    <t>WHITE</t>
  </si>
  <si>
    <t>TOTAL</t>
  </si>
  <si>
    <t>TOTAL (Sum of all the above)</t>
  </si>
  <si>
    <t>ROW TOTAL</t>
  </si>
  <si>
    <t>REPORT OF CHILDREN WITH DISABILITIES RECEIVING SPECIAL EDUCATION</t>
  </si>
  <si>
    <t>TOTAL: (Sum of all the above)</t>
  </si>
  <si>
    <t>SPEECH OR LANGUAGE IMPAIRMENT</t>
  </si>
  <si>
    <t>VISUAL IMPAIRMENT</t>
  </si>
  <si>
    <t>DEVELOPMENTAL DELAY</t>
  </si>
  <si>
    <t>AGE 6-21</t>
  </si>
  <si>
    <t>REPORT OF CHILDREN  WITH DISABILITIES RECEIVING SPECIAL EDUCATION</t>
  </si>
  <si>
    <t>TOTAL: (Sum of all of the above)</t>
  </si>
  <si>
    <t>COMPUTED TOTALS</t>
  </si>
  <si>
    <t xml:space="preserve">COMPUTED TOTALS </t>
  </si>
  <si>
    <r>
      <t xml:space="preserve">DEVELOPMENTAL DELAY </t>
    </r>
    <r>
      <rPr>
        <b/>
        <vertAlign val="superscript"/>
        <sz val="8"/>
        <rFont val="Arial"/>
        <family val="2"/>
      </rPr>
      <t>1</t>
    </r>
  </si>
  <si>
    <r>
      <t>TOTAL (PERCENT)</t>
    </r>
    <r>
      <rPr>
        <b/>
        <vertAlign val="superscript"/>
        <sz val="8"/>
        <rFont val="Arial"/>
        <family val="2"/>
      </rPr>
      <t>2</t>
    </r>
  </si>
  <si>
    <r>
      <t>DEVELOPMENTAL DELAY</t>
    </r>
    <r>
      <rPr>
        <b/>
        <vertAlign val="superscript"/>
        <sz val="8"/>
        <rFont val="Arial"/>
        <family val="2"/>
      </rPr>
      <t>1</t>
    </r>
  </si>
  <si>
    <r>
      <t>(PERCENT)</t>
    </r>
    <r>
      <rPr>
        <b/>
        <vertAlign val="superscript"/>
        <sz val="8"/>
        <rFont val="Arial"/>
        <family val="2"/>
      </rPr>
      <t>1</t>
    </r>
  </si>
  <si>
    <r>
      <t>DEVELOPMENTAL DELAY</t>
    </r>
    <r>
      <rPr>
        <b/>
        <vertAlign val="superscript"/>
        <sz val="8"/>
        <rFont val="Arial"/>
        <family val="2"/>
      </rPr>
      <t>2</t>
    </r>
  </si>
  <si>
    <t xml:space="preserve">  </t>
  </si>
  <si>
    <t>ASIAN</t>
  </si>
  <si>
    <t>BLACK OR AFRICAN AMERICAN</t>
  </si>
  <si>
    <t>TWO OR MORE RACES</t>
  </si>
  <si>
    <t>INTELLECTUAL DISABILITY</t>
  </si>
  <si>
    <r>
      <t xml:space="preserve">1 </t>
    </r>
    <r>
      <rPr>
        <b/>
        <sz val="8"/>
        <rFont val="Arial"/>
        <family val="2"/>
      </rPr>
      <t>STATES SHOULD NOT PROVIDE PERCENTAGES IN THIS SECTION, AS THEY WILL BE CALCULATED AFTER THE COUNTS ARE ENTERED.</t>
    </r>
  </si>
  <si>
    <r>
      <t>2</t>
    </r>
    <r>
      <rPr>
        <sz val="8"/>
        <rFont val="Arial"/>
        <family val="2"/>
      </rPr>
      <t xml:space="preserve"> The definition of developmental delay is state-determined and applies to children with disabilities (IDEA) aged three through nine, or a subset of that age range. See 34 C.F.R. Part 300.111(b)</t>
    </r>
  </si>
  <si>
    <t xml:space="preserve">AGE </t>
  </si>
  <si>
    <r>
      <t>1</t>
    </r>
    <r>
      <rPr>
        <sz val="8"/>
        <rFont val="Arial"/>
        <family val="2"/>
      </rPr>
      <t xml:space="preserve"> The definition of developmental delay is state-determined and applies to children with disabilities (IDEA) aged three through nine, or a subset of that age range. See 34 C.F.R. Part 300.111(b)</t>
    </r>
  </si>
  <si>
    <r>
      <t>1</t>
    </r>
    <r>
      <rPr>
        <sz val="8"/>
        <rFont val="Arial"/>
        <family val="2"/>
      </rPr>
      <t xml:space="preserve"> The definition of developmental delay is state-determined and applies to children with disabilities (IDEA) aged three through nine, or a subset of that age range. See 34 C.F.R. Part 300.111(b).</t>
    </r>
  </si>
  <si>
    <r>
      <t>1</t>
    </r>
    <r>
      <rPr>
        <b/>
        <sz val="8"/>
        <rFont val="Arial"/>
        <family val="2"/>
      </rPr>
      <t>STATES SHOULD NOT PROVIDE PERCENTAGES IN THIS SECTION, AS THEY WILL BE CALCULATED AFTER THE COUNTS ARE ENTERED.</t>
    </r>
  </si>
  <si>
    <r>
      <t>2</t>
    </r>
    <r>
      <rPr>
        <sz val="8"/>
        <rFont val="Arial"/>
        <family val="2"/>
      </rPr>
      <t xml:space="preserve"> The definition of developmental delay is state-determined and applies to children with disabilities (IDEA) aged three through nine, or a subset of that age range. See 34 C.F.R. Part 300.111(b).</t>
    </r>
  </si>
  <si>
    <r>
      <t xml:space="preserve"> 1</t>
    </r>
    <r>
      <rPr>
        <sz val="8"/>
        <rFont val="Arial"/>
        <family val="2"/>
      </rPr>
      <t xml:space="preserve"> The definition of developmental delay is state-determined and applies to Children with Disabilities (IDEA) aged three through nine, or a subset of that age range. See 34 C.F.R. Part 300.111(b)</t>
    </r>
  </si>
  <si>
    <r>
      <t xml:space="preserve"> 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STATES SHOULD NOT PROVIDE PERCENTAGES IN THIS SECTION, AS THEY WILL BE CALCULATED AFTER THE COUNTS ARE ENTERED.</t>
    </r>
  </si>
  <si>
    <t>HISPANIC/
LATINO</t>
  </si>
  <si>
    <t>AMERICAN 
INDIAN OR 
ALASKA NATIVE</t>
  </si>
  <si>
    <t>BLACK OR 
AFRICAN 
AMERICAN</t>
  </si>
  <si>
    <t>NATIVE HAWAIIAN 
OR OTHER 
PACIFIC ISLANDER</t>
  </si>
  <si>
    <t>TWO OR 
MORE RACES</t>
  </si>
  <si>
    <t>6-21 TOTALS REPORTED ON PAGE 6</t>
  </si>
  <si>
    <t>3-5 TOTALS
REPORTED 
ON PAGE 2</t>
  </si>
  <si>
    <t>PAGE 2 OF 7</t>
  </si>
  <si>
    <t>PAGE 3 OF 7</t>
  </si>
  <si>
    <t>PAGE 4 OF 7</t>
  </si>
  <si>
    <t>PAGE 5 OF 7</t>
  </si>
  <si>
    <t>PAGE 6 OF 7</t>
  </si>
  <si>
    <t>PAGE 7 OF 7</t>
  </si>
  <si>
    <r>
      <t>2</t>
    </r>
    <r>
      <rPr>
        <b/>
        <sz val="8"/>
        <rFont val="Arial"/>
        <family val="2"/>
      </rPr>
      <t xml:space="preserve"> STATES SHOULD NOT PROVIDE PERCENTAGES IN THIS SECTION, AS THEY WILL BE CALCULATED AFTER THE COUNTS ARE ENTERED.</t>
    </r>
  </si>
  <si>
    <r>
      <t>TOTAL                           (PERCENT)</t>
    </r>
    <r>
      <rPr>
        <b/>
        <vertAlign val="superscript"/>
        <sz val="8"/>
        <rFont val="Arial"/>
        <family val="2"/>
      </rPr>
      <t>1</t>
    </r>
  </si>
  <si>
    <t xml:space="preserve">Reporting Year: </t>
  </si>
  <si>
    <t>SECTION A. Distribution of children with disabilities (IDEA) ages 3 through 5 receiving special education by age and disability</t>
  </si>
  <si>
    <t>SECTION B.  Distribution of Children with Disabilities (IDEA) ages 3 through 5 receiving special education by discrete Race/Ethnicity and disability</t>
  </si>
  <si>
    <t xml:space="preserve">SECTION C. Distribution of children with disabilities (IDEA) ages 6 through 21 receiving special education by age and disability            </t>
  </si>
  <si>
    <t>SECTION C  (CONTINUED)</t>
  </si>
  <si>
    <t xml:space="preserve">SECTION C  (COUNTINUED)           </t>
  </si>
  <si>
    <t>SECTION D. Distribution of Children with Disabilities (IDEA) ages 6 through 21 receiving special education by discrete Race/Ethnicity and disability</t>
  </si>
  <si>
    <r>
      <rPr>
        <b/>
        <i/>
        <sz val="8"/>
        <rFont val="Arial"/>
        <family val="2"/>
      </rPr>
      <t>IDEA</t>
    </r>
    <r>
      <rPr>
        <b/>
        <sz val="8"/>
        <rFont val="Arial"/>
        <family val="2"/>
      </rPr>
      <t xml:space="preserve"> Data Center (IDC)</t>
    </r>
  </si>
  <si>
    <r>
      <rPr>
        <b/>
        <i/>
        <sz val="8"/>
        <rFont val="Arial"/>
        <family val="2"/>
      </rPr>
      <t xml:space="preserve">IDEA </t>
    </r>
    <r>
      <rPr>
        <b/>
        <sz val="8"/>
        <rFont val="Arial"/>
        <family val="2"/>
      </rPr>
      <t>Data Center (IDC)</t>
    </r>
  </si>
  <si>
    <t>Reporting Year: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</si>
</sst>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d\,\ yyyy"/>
  </numFmts>
  <fonts count="15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Small Fonts"/>
      <family val="2"/>
    </font>
    <font>
      <b/>
      <sz val="7"/>
      <name val="Small Fonts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 applyBorder="0"/>
    <xf numFmtId="0" fontId="12" fillId="0" borderId="0"/>
    <xf numFmtId="0" fontId="4" fillId="0" borderId="0"/>
    <xf numFmtId="9" fontId="4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 applyNumberFormat="0" applyFill="0" applyBorder="0" applyAlignment="0" applyProtection="0"/>
  </cellStyleXfs>
  <cellXfs count="1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0" fillId="0" borderId="0" xfId="0" applyNumberFormat="1"/>
    <xf numFmtId="0" fontId="2" fillId="0" borderId="6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/>
    <xf numFmtId="0" fontId="0" fillId="0" borderId="8" xfId="0" applyBorder="1"/>
    <xf numFmtId="49" fontId="2" fillId="0" borderId="8" xfId="0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2" fillId="3" borderId="1" xfId="0" applyNumberFormat="1" applyFont="1" applyFill="1" applyBorder="1" applyProtection="1"/>
    <xf numFmtId="1" fontId="0" fillId="3" borderId="1" xfId="0" applyNumberFormat="1" applyFill="1" applyBorder="1" applyProtection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/>
    <xf numFmtId="164" fontId="0" fillId="0" borderId="0" xfId="0" applyNumberFormat="1" applyAlignment="1">
      <alignment horizontal="left"/>
    </xf>
    <xf numFmtId="1" fontId="4" fillId="2" borderId="1" xfId="0" applyNumberFormat="1" applyFont="1" applyFill="1" applyBorder="1" applyProtection="1">
      <protection locked="0"/>
    </xf>
    <xf numFmtId="1" fontId="4" fillId="0" borderId="0" xfId="0" applyNumberFormat="1" applyFont="1"/>
    <xf numFmtId="0" fontId="2" fillId="0" borderId="0" xfId="0" applyFont="1" applyAlignment="1">
      <alignment horizontal="center" wrapText="1"/>
    </xf>
    <xf numFmtId="0" fontId="0" fillId="0" borderId="0" xfId="0" applyFill="1"/>
    <xf numFmtId="0" fontId="4" fillId="0" borderId="0" xfId="0" applyFont="1"/>
    <xf numFmtId="1" fontId="4" fillId="4" borderId="1" xfId="0" applyNumberFormat="1" applyFont="1" applyFill="1" applyBorder="1" applyProtection="1"/>
    <xf numFmtId="0" fontId="0" fillId="0" borderId="0" xfId="0" applyProtection="1"/>
    <xf numFmtId="0" fontId="1" fillId="0" borderId="0" xfId="0" applyFont="1" applyProtection="1"/>
    <xf numFmtId="49" fontId="2" fillId="0" borderId="8" xfId="0" applyNumberFormat="1" applyFont="1" applyBorder="1" applyAlignment="1">
      <alignment horizontal="center" wrapText="1"/>
    </xf>
    <xf numFmtId="1" fontId="4" fillId="0" borderId="0" xfId="0" applyNumberFormat="1" applyFont="1" applyFill="1"/>
    <xf numFmtId="0" fontId="4" fillId="0" borderId="0" xfId="0" applyFont="1" applyFill="1"/>
    <xf numFmtId="9" fontId="4" fillId="0" borderId="0" xfId="0" applyNumberFormat="1" applyFont="1"/>
    <xf numFmtId="0" fontId="9" fillId="0" borderId="0" xfId="0" applyFont="1"/>
    <xf numFmtId="0" fontId="2" fillId="0" borderId="0" xfId="0" applyFont="1" applyFill="1" applyBorder="1" applyProtection="1"/>
    <xf numFmtId="1" fontId="0" fillId="0" borderId="0" xfId="0" applyNumberFormat="1" applyFill="1" applyBorder="1" applyProtection="1"/>
    <xf numFmtId="3" fontId="0" fillId="0" borderId="0" xfId="0" applyNumberFormat="1" applyFill="1" applyProtection="1"/>
    <xf numFmtId="0" fontId="0" fillId="0" borderId="0" xfId="0" applyFill="1" applyProtection="1"/>
    <xf numFmtId="0" fontId="2" fillId="0" borderId="0" xfId="0" applyFont="1" applyAlignment="1" applyProtection="1">
      <alignment horizontal="right"/>
    </xf>
    <xf numFmtId="164" fontId="0" fillId="0" borderId="0" xfId="0" applyNumberFormat="1" applyAlignment="1"/>
    <xf numFmtId="164" fontId="9" fillId="0" borderId="0" xfId="0" applyNumberFormat="1" applyFont="1" applyAlignment="1"/>
    <xf numFmtId="0" fontId="2" fillId="0" borderId="0" xfId="0" applyFont="1" applyBorder="1" applyAlignment="1" applyProtection="1"/>
    <xf numFmtId="1" fontId="4" fillId="0" borderId="0" xfId="0" applyNumberFormat="1" applyFont="1" applyFill="1" applyBorder="1" applyProtection="1"/>
    <xf numFmtId="9" fontId="4" fillId="0" borderId="0" xfId="0" applyNumberFormat="1" applyFont="1" applyFill="1" applyBorder="1" applyProtection="1"/>
    <xf numFmtId="1" fontId="0" fillId="0" borderId="0" xfId="0" applyNumberFormat="1" applyProtection="1"/>
    <xf numFmtId="0" fontId="2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1" fontId="4" fillId="0" borderId="0" xfId="0" applyNumberFormat="1" applyFont="1" applyFill="1" applyProtection="1"/>
    <xf numFmtId="0" fontId="4" fillId="0" borderId="0" xfId="0" applyFont="1" applyFill="1" applyProtection="1"/>
    <xf numFmtId="9" fontId="0" fillId="0" borderId="0" xfId="0" applyNumberFormat="1" applyFill="1" applyBorder="1" applyAlignment="1" applyProtection="1">
      <alignment horizontal="center"/>
    </xf>
    <xf numFmtId="0" fontId="9" fillId="0" borderId="0" xfId="0" applyFont="1" applyBorder="1" applyAlignment="1" applyProtection="1"/>
    <xf numFmtId="0" fontId="1" fillId="0" borderId="0" xfId="0" applyFont="1" applyBorder="1" applyAlignment="1" applyProtection="1"/>
    <xf numFmtId="1" fontId="4" fillId="0" borderId="0" xfId="0" applyNumberFormat="1" applyFont="1" applyProtection="1"/>
    <xf numFmtId="9" fontId="0" fillId="5" borderId="1" xfId="0" applyNumberFormat="1" applyFill="1" applyBorder="1" applyProtection="1"/>
    <xf numFmtId="9" fontId="4" fillId="5" borderId="1" xfId="0" applyNumberFormat="1" applyFont="1" applyFill="1" applyBorder="1" applyProtection="1"/>
    <xf numFmtId="0" fontId="2" fillId="0" borderId="0" xfId="0" applyFont="1" applyProtection="1"/>
    <xf numFmtId="1" fontId="4" fillId="2" borderId="1" xfId="0" applyNumberFormat="1" applyFont="1" applyFill="1" applyBorder="1" applyAlignment="1" applyProtection="1">
      <protection locked="0"/>
    </xf>
    <xf numFmtId="0" fontId="10" fillId="0" borderId="0" xfId="0" applyFont="1"/>
    <xf numFmtId="0" fontId="2" fillId="0" borderId="6" xfId="0" applyFont="1" applyFill="1" applyBorder="1" applyAlignment="1">
      <alignment horizontal="center" wrapText="1"/>
    </xf>
    <xf numFmtId="1" fontId="0" fillId="0" borderId="0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6" fillId="0" borderId="0" xfId="0" applyFont="1" applyAlignment="1">
      <alignment horizontal="right"/>
    </xf>
    <xf numFmtId="49" fontId="2" fillId="0" borderId="5" xfId="0" applyNumberFormat="1" applyFont="1" applyBorder="1" applyAlignment="1">
      <alignment horizontal="center"/>
    </xf>
    <xf numFmtId="0" fontId="0" fillId="0" borderId="0" xfId="0" applyAlignment="1"/>
    <xf numFmtId="0" fontId="8" fillId="0" borderId="0" xfId="0" applyFont="1" applyAlignment="1"/>
    <xf numFmtId="0" fontId="2" fillId="0" borderId="4" xfId="0" applyFont="1" applyBorder="1" applyAlignment="1"/>
    <xf numFmtId="0" fontId="6" fillId="0" borderId="0" xfId="0" applyFont="1" applyAlignment="1"/>
    <xf numFmtId="0" fontId="2" fillId="0" borderId="8" xfId="0" applyFont="1" applyBorder="1" applyAlignment="1">
      <alignment horizontal="center"/>
    </xf>
    <xf numFmtId="0" fontId="11" fillId="0" borderId="4" xfId="0" applyFont="1" applyBorder="1" applyAlignment="1"/>
    <xf numFmtId="0" fontId="2" fillId="0" borderId="1" xfId="0" applyFont="1" applyBorder="1" applyAlignment="1">
      <alignment horizontal="center" wrapText="1"/>
    </xf>
    <xf numFmtId="0" fontId="2" fillId="0" borderId="0" xfId="0" applyFont="1" applyAlignment="1"/>
    <xf numFmtId="0" fontId="2" fillId="0" borderId="0" xfId="0" applyFont="1" applyAlignment="1">
      <alignment horizontal="right" wrapText="1"/>
    </xf>
    <xf numFmtId="0" fontId="11" fillId="0" borderId="0" xfId="0" applyFont="1" applyBorder="1" applyAlignme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Font="1" applyAlignment="1"/>
    <xf numFmtId="164" fontId="1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8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/>
    <xf numFmtId="0" fontId="2" fillId="0" borderId="14" xfId="0" applyFont="1" applyBorder="1" applyAlignment="1"/>
    <xf numFmtId="0" fontId="2" fillId="0" borderId="15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right"/>
    </xf>
    <xf numFmtId="0" fontId="8" fillId="0" borderId="0" xfId="0" applyFont="1" applyFill="1" applyAlignment="1" applyProtection="1"/>
    <xf numFmtId="0" fontId="1" fillId="0" borderId="0" xfId="0" applyFont="1" applyFill="1" applyAlignment="1" applyProtection="1"/>
    <xf numFmtId="0" fontId="2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4" xfId="0" applyFont="1" applyBorder="1" applyAlignment="1"/>
    <xf numFmtId="0" fontId="1" fillId="0" borderId="15" xfId="0" applyFont="1" applyBorder="1" applyAlignment="1"/>
    <xf numFmtId="0" fontId="5" fillId="0" borderId="0" xfId="0" applyFont="1" applyAlignment="1" applyProtection="1"/>
    <xf numFmtId="0" fontId="7" fillId="0" borderId="0" xfId="0" applyFont="1" applyAlignment="1" applyProtection="1"/>
    <xf numFmtId="0" fontId="2" fillId="0" borderId="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0" xfId="0" applyNumberFormat="1" applyFont="1" applyAlignment="1">
      <alignment horizontal="center"/>
    </xf>
    <xf numFmtId="0" fontId="8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Alignment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 applyProtection="1"/>
    <xf numFmtId="0" fontId="1" fillId="0" borderId="0" xfId="0" applyFont="1" applyAlignment="1" applyProtection="1"/>
    <xf numFmtId="0" fontId="6" fillId="0" borderId="0" xfId="0" applyFont="1" applyAlignment="1" applyProtection="1"/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7">
    <cellStyle name="Hyperlink 2" xfId="6"/>
    <cellStyle name="Normal" xfId="0" builtinId="0"/>
    <cellStyle name="Normal 2" xfId="2"/>
    <cellStyle name="Normal 3" xfId="1"/>
    <cellStyle name="Normal 4" xfId="4"/>
    <cellStyle name="Normal 5" xfId="5"/>
    <cellStyle name="Percent 2" xfId="3"/>
  </cellStyles>
  <dxfs count="16"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Group/Federal%20Reports/2017-2018/DTS%20Reports/Part%20B%20Table%201%20-%20Child%20Count%20(Done)/childcountpartb2017post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  <sheetName val="PAGE2"/>
      <sheetName val="PAGE3"/>
      <sheetName val="PAGE4"/>
      <sheetName val="PAGE5"/>
      <sheetName val="PAGE-5"/>
      <sheetName val="PAGE6"/>
    </sheetNames>
    <sheetDataSet>
      <sheetData sheetId="0"/>
      <sheetData sheetId="1"/>
      <sheetData sheetId="2">
        <row r="15">
          <cell r="E15">
            <v>92</v>
          </cell>
          <cell r="F15">
            <v>117</v>
          </cell>
          <cell r="G15">
            <v>173</v>
          </cell>
          <cell r="H15">
            <v>268</v>
          </cell>
          <cell r="I15">
            <v>292</v>
          </cell>
          <cell r="J15">
            <v>330</v>
          </cell>
        </row>
        <row r="16">
          <cell r="E16">
            <v>73</v>
          </cell>
          <cell r="F16">
            <v>72</v>
          </cell>
          <cell r="G16">
            <v>78</v>
          </cell>
          <cell r="H16">
            <v>90</v>
          </cell>
          <cell r="I16">
            <v>78</v>
          </cell>
          <cell r="J16">
            <v>70</v>
          </cell>
        </row>
        <row r="17">
          <cell r="E17">
            <v>3158</v>
          </cell>
          <cell r="F17">
            <v>2888</v>
          </cell>
          <cell r="G17">
            <v>2635</v>
          </cell>
          <cell r="H17">
            <v>2170</v>
          </cell>
          <cell r="I17">
            <v>1628</v>
          </cell>
          <cell r="J17">
            <v>1090</v>
          </cell>
        </row>
        <row r="18">
          <cell r="E18">
            <v>16</v>
          </cell>
          <cell r="F18">
            <v>22</v>
          </cell>
          <cell r="G18">
            <v>20</v>
          </cell>
          <cell r="H18">
            <v>30</v>
          </cell>
          <cell r="I18">
            <v>25</v>
          </cell>
          <cell r="J18">
            <v>16</v>
          </cell>
        </row>
        <row r="19">
          <cell r="E19">
            <v>153</v>
          </cell>
          <cell r="F19">
            <v>269</v>
          </cell>
          <cell r="G19">
            <v>325</v>
          </cell>
          <cell r="H19">
            <v>438</v>
          </cell>
          <cell r="I19">
            <v>454</v>
          </cell>
          <cell r="J19">
            <v>436</v>
          </cell>
        </row>
        <row r="20">
          <cell r="E20">
            <v>59</v>
          </cell>
          <cell r="F20">
            <v>58</v>
          </cell>
          <cell r="G20">
            <v>55</v>
          </cell>
          <cell r="H20">
            <v>45</v>
          </cell>
          <cell r="I20">
            <v>45</v>
          </cell>
          <cell r="J20">
            <v>47</v>
          </cell>
        </row>
        <row r="21">
          <cell r="E21">
            <v>443</v>
          </cell>
          <cell r="F21">
            <v>646</v>
          </cell>
          <cell r="G21">
            <v>904</v>
          </cell>
          <cell r="H21">
            <v>1175</v>
          </cell>
          <cell r="I21">
            <v>1207</v>
          </cell>
          <cell r="J21">
            <v>1316</v>
          </cell>
        </row>
        <row r="22">
          <cell r="E22">
            <v>44</v>
          </cell>
          <cell r="F22">
            <v>319</v>
          </cell>
          <cell r="G22">
            <v>1045</v>
          </cell>
          <cell r="H22">
            <v>1894</v>
          </cell>
          <cell r="I22">
            <v>2353</v>
          </cell>
          <cell r="J22">
            <v>2637</v>
          </cell>
        </row>
        <row r="23">
          <cell r="E23">
            <v>1</v>
          </cell>
          <cell r="F23">
            <v>0</v>
          </cell>
          <cell r="G23">
            <v>3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-9</v>
          </cell>
          <cell r="F24">
            <v>-9</v>
          </cell>
          <cell r="G24">
            <v>-9</v>
          </cell>
          <cell r="H24">
            <v>-9</v>
          </cell>
          <cell r="I24">
            <v>-9</v>
          </cell>
          <cell r="J24">
            <v>-9</v>
          </cell>
        </row>
        <row r="25">
          <cell r="E25">
            <v>667</v>
          </cell>
          <cell r="F25">
            <v>690</v>
          </cell>
          <cell r="G25">
            <v>716</v>
          </cell>
          <cell r="H25">
            <v>739</v>
          </cell>
          <cell r="I25">
            <v>720</v>
          </cell>
          <cell r="J25">
            <v>768</v>
          </cell>
        </row>
        <row r="26">
          <cell r="E26">
            <v>13</v>
          </cell>
          <cell r="F26">
            <v>20</v>
          </cell>
          <cell r="G26">
            <v>12</v>
          </cell>
          <cell r="H26">
            <v>14</v>
          </cell>
          <cell r="I26">
            <v>17</v>
          </cell>
          <cell r="J26">
            <v>27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/>
          <cell r="J27"/>
        </row>
        <row r="28">
          <cell r="E28">
            <v>4719</v>
          </cell>
          <cell r="F28">
            <v>5101</v>
          </cell>
          <cell r="G28">
            <v>5966</v>
          </cell>
          <cell r="H28">
            <v>6863</v>
          </cell>
          <cell r="I28">
            <v>6819</v>
          </cell>
          <cell r="J28">
            <v>6737</v>
          </cell>
        </row>
      </sheetData>
      <sheetData sheetId="3">
        <row r="16">
          <cell r="E16">
            <v>293</v>
          </cell>
          <cell r="F16">
            <v>317</v>
          </cell>
          <cell r="G16">
            <v>337</v>
          </cell>
          <cell r="H16">
            <v>357</v>
          </cell>
          <cell r="I16">
            <v>385</v>
          </cell>
          <cell r="J16">
            <v>370</v>
          </cell>
        </row>
        <row r="17">
          <cell r="E17">
            <v>65</v>
          </cell>
          <cell r="F17">
            <v>60</v>
          </cell>
          <cell r="G17">
            <v>45</v>
          </cell>
          <cell r="H17">
            <v>51</v>
          </cell>
          <cell r="I17">
            <v>57</v>
          </cell>
          <cell r="J17">
            <v>50</v>
          </cell>
        </row>
        <row r="18">
          <cell r="E18">
            <v>720</v>
          </cell>
          <cell r="F18">
            <v>525</v>
          </cell>
          <cell r="G18">
            <v>399</v>
          </cell>
          <cell r="H18">
            <v>286</v>
          </cell>
          <cell r="I18">
            <v>237</v>
          </cell>
          <cell r="J18">
            <v>213</v>
          </cell>
        </row>
        <row r="19">
          <cell r="E19">
            <v>29</v>
          </cell>
          <cell r="F19">
            <v>20</v>
          </cell>
          <cell r="G19">
            <v>30</v>
          </cell>
          <cell r="H19">
            <v>15</v>
          </cell>
          <cell r="I19">
            <v>22</v>
          </cell>
          <cell r="J19">
            <v>14</v>
          </cell>
        </row>
        <row r="20">
          <cell r="E20">
            <v>438</v>
          </cell>
          <cell r="F20">
            <v>467</v>
          </cell>
          <cell r="G20">
            <v>492</v>
          </cell>
          <cell r="H20">
            <v>473</v>
          </cell>
          <cell r="I20">
            <v>485</v>
          </cell>
          <cell r="J20">
            <v>377</v>
          </cell>
        </row>
        <row r="21">
          <cell r="E21">
            <v>34</v>
          </cell>
          <cell r="F21">
            <v>37</v>
          </cell>
          <cell r="G21">
            <v>37</v>
          </cell>
          <cell r="H21">
            <v>31</v>
          </cell>
          <cell r="I21">
            <v>33</v>
          </cell>
          <cell r="J21">
            <v>35</v>
          </cell>
        </row>
        <row r="22">
          <cell r="E22">
            <v>1323</v>
          </cell>
          <cell r="F22">
            <v>1290</v>
          </cell>
          <cell r="G22">
            <v>1389</v>
          </cell>
          <cell r="H22">
            <v>1256</v>
          </cell>
          <cell r="I22">
            <v>1122</v>
          </cell>
          <cell r="J22">
            <v>1087</v>
          </cell>
        </row>
        <row r="23">
          <cell r="E23">
            <v>2729</v>
          </cell>
          <cell r="F23">
            <v>2702</v>
          </cell>
          <cell r="G23">
            <v>2735</v>
          </cell>
          <cell r="H23">
            <v>2638</v>
          </cell>
          <cell r="I23">
            <v>2535</v>
          </cell>
          <cell r="J23">
            <v>2360</v>
          </cell>
        </row>
        <row r="24">
          <cell r="E24">
            <v>0</v>
          </cell>
          <cell r="F24">
            <v>1</v>
          </cell>
          <cell r="G24">
            <v>0</v>
          </cell>
          <cell r="H24">
            <v>0</v>
          </cell>
          <cell r="I24">
            <v>3</v>
          </cell>
          <cell r="J24">
            <v>2</v>
          </cell>
        </row>
        <row r="25">
          <cell r="E25">
            <v>-9</v>
          </cell>
          <cell r="F25">
            <v>-9</v>
          </cell>
          <cell r="G25">
            <v>-9</v>
          </cell>
          <cell r="H25">
            <v>-9</v>
          </cell>
          <cell r="I25">
            <v>-9</v>
          </cell>
          <cell r="J25">
            <v>-9</v>
          </cell>
        </row>
        <row r="26">
          <cell r="E26">
            <v>755</v>
          </cell>
          <cell r="F26">
            <v>732</v>
          </cell>
          <cell r="G26">
            <v>740</v>
          </cell>
          <cell r="H26">
            <v>736</v>
          </cell>
          <cell r="I26">
            <v>613</v>
          </cell>
          <cell r="J26">
            <v>610</v>
          </cell>
        </row>
        <row r="27">
          <cell r="E27">
            <v>19</v>
          </cell>
          <cell r="F27">
            <v>18</v>
          </cell>
          <cell r="G27">
            <v>20</v>
          </cell>
          <cell r="H27">
            <v>35</v>
          </cell>
          <cell r="I27">
            <v>24</v>
          </cell>
          <cell r="J27">
            <v>30</v>
          </cell>
        </row>
        <row r="28">
          <cell r="E28" t="str">
            <v xml:space="preserve"> </v>
          </cell>
          <cell r="F28" t="str">
            <v xml:space="preserve"> </v>
          </cell>
          <cell r="G28" t="str">
            <v xml:space="preserve"> </v>
          </cell>
          <cell r="H28" t="str">
            <v xml:space="preserve"> </v>
          </cell>
          <cell r="I28"/>
          <cell r="J28"/>
        </row>
        <row r="29">
          <cell r="E29">
            <v>6405</v>
          </cell>
          <cell r="F29">
            <v>6169</v>
          </cell>
          <cell r="G29">
            <v>6224</v>
          </cell>
          <cell r="H29">
            <v>5878</v>
          </cell>
          <cell r="I29">
            <v>5516</v>
          </cell>
          <cell r="J29">
            <v>5148</v>
          </cell>
        </row>
      </sheetData>
      <sheetData sheetId="4">
        <row r="16">
          <cell r="H16">
            <v>4103</v>
          </cell>
        </row>
        <row r="17">
          <cell r="H17">
            <v>841</v>
          </cell>
        </row>
        <row r="18">
          <cell r="H18">
            <v>16087</v>
          </cell>
        </row>
        <row r="19">
          <cell r="H19">
            <v>282</v>
          </cell>
        </row>
        <row r="20">
          <cell r="H20">
            <v>5122</v>
          </cell>
        </row>
        <row r="21">
          <cell r="H21">
            <v>612</v>
          </cell>
        </row>
        <row r="22">
          <cell r="H22">
            <v>13896</v>
          </cell>
        </row>
        <row r="23">
          <cell r="H23">
            <v>25300</v>
          </cell>
        </row>
        <row r="24">
          <cell r="H24">
            <v>12</v>
          </cell>
        </row>
        <row r="25">
          <cell r="H25">
            <v>-9</v>
          </cell>
        </row>
        <row r="26">
          <cell r="H26">
            <v>9288</v>
          </cell>
        </row>
        <row r="27">
          <cell r="H27">
            <v>282</v>
          </cell>
        </row>
        <row r="28">
          <cell r="H28">
            <v>-9</v>
          </cell>
        </row>
        <row r="29">
          <cell r="H29">
            <v>75825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34"/>
  <sheetViews>
    <sheetView tabSelected="1" zoomScale="90" zoomScaleNormal="90" workbookViewId="0">
      <selection activeCell="F6" sqref="F6"/>
    </sheetView>
  </sheetViews>
  <sheetFormatPr defaultRowHeight="12.75" x14ac:dyDescent="0.2"/>
  <cols>
    <col min="1" max="1" width="27.28515625" style="1" customWidth="1"/>
    <col min="3" max="3" width="14.28515625" customWidth="1"/>
    <col min="4" max="4" width="15" customWidth="1"/>
    <col min="5" max="5" width="16" customWidth="1"/>
    <col min="6" max="6" width="15.5703125" customWidth="1"/>
    <col min="7" max="7" width="15.7109375" customWidth="1"/>
    <col min="8" max="8" width="16.85546875" customWidth="1"/>
    <col min="9" max="9" width="16.140625" customWidth="1"/>
    <col min="10" max="10" width="13.42578125" customWidth="1"/>
    <col min="11" max="12" width="7.28515625" style="25" customWidth="1"/>
    <col min="13" max="13" width="7.140625" style="25" customWidth="1"/>
    <col min="14" max="14" width="7.5703125" style="25" customWidth="1"/>
    <col min="15" max="15" width="6.5703125" style="25" hidden="1" customWidth="1"/>
    <col min="16" max="16" width="5.28515625" style="25" hidden="1" customWidth="1"/>
    <col min="17" max="17" width="7.28515625" style="25" customWidth="1"/>
    <col min="18" max="18" width="10.42578125" style="25" customWidth="1"/>
    <col min="19" max="19" width="12.28515625" style="25" customWidth="1"/>
    <col min="20" max="20" width="6.5703125" customWidth="1"/>
    <col min="21" max="21" width="11.42578125" customWidth="1"/>
    <col min="22" max="26" width="7.28515625" customWidth="1"/>
    <col min="27" max="27" width="15.5703125" customWidth="1"/>
    <col min="28" max="28" width="4.85546875" hidden="1" customWidth="1"/>
    <col min="29" max="36" width="6" customWidth="1"/>
    <col min="37" max="37" width="15.42578125" customWidth="1"/>
    <col min="38" max="38" width="35.5703125" customWidth="1"/>
    <col min="39" max="39" width="15.42578125" customWidth="1"/>
  </cols>
  <sheetData>
    <row r="1" spans="1:16" x14ac:dyDescent="0.2">
      <c r="A1" s="2" t="s">
        <v>71</v>
      </c>
      <c r="E1" s="4"/>
      <c r="I1" s="5" t="s">
        <v>56</v>
      </c>
    </row>
    <row r="2" spans="1:16" x14ac:dyDescent="0.2">
      <c r="A2" s="2"/>
    </row>
    <row r="3" spans="1:16" x14ac:dyDescent="0.2">
      <c r="A3" s="2"/>
      <c r="C3" s="86" t="s">
        <v>20</v>
      </c>
      <c r="D3" s="87"/>
      <c r="E3" s="87"/>
      <c r="F3" s="87"/>
      <c r="G3" s="87"/>
    </row>
    <row r="4" spans="1:16" x14ac:dyDescent="0.2">
      <c r="A4" s="2"/>
      <c r="C4" s="86" t="s">
        <v>14</v>
      </c>
      <c r="D4" s="86"/>
      <c r="E4" s="86"/>
      <c r="F4" s="86"/>
      <c r="G4" s="86"/>
    </row>
    <row r="5" spans="1:16" x14ac:dyDescent="0.2">
      <c r="A5" s="2"/>
    </row>
    <row r="6" spans="1:16" ht="15" customHeight="1" x14ac:dyDescent="0.2">
      <c r="A6" s="2"/>
      <c r="D6" s="71" t="s">
        <v>64</v>
      </c>
      <c r="E6" s="12">
        <v>2017</v>
      </c>
      <c r="F6" s="71"/>
      <c r="G6" s="5"/>
    </row>
    <row r="7" spans="1:16" ht="14.25" customHeight="1" x14ac:dyDescent="0.2">
      <c r="G7" s="5"/>
    </row>
    <row r="8" spans="1:16" ht="25.5" customHeight="1" x14ac:dyDescent="0.2"/>
    <row r="9" spans="1:16" x14ac:dyDescent="0.2">
      <c r="A9" s="88" t="s">
        <v>65</v>
      </c>
      <c r="B9" s="89"/>
      <c r="C9" s="89"/>
      <c r="D9" s="89"/>
      <c r="E9" s="89"/>
      <c r="F9" s="89"/>
      <c r="G9" s="89"/>
      <c r="H9" s="89"/>
    </row>
    <row r="10" spans="1:16" ht="8.25" customHeight="1" x14ac:dyDescent="0.2">
      <c r="A10" s="85" t="s">
        <v>11</v>
      </c>
      <c r="B10" s="85"/>
      <c r="C10" s="85"/>
      <c r="D10" s="85"/>
      <c r="E10" s="85"/>
      <c r="F10" s="85"/>
      <c r="G10" s="85"/>
      <c r="H10" s="85"/>
    </row>
    <row r="11" spans="1:16" ht="22.5" customHeight="1" x14ac:dyDescent="0.2">
      <c r="A11" s="93" t="s">
        <v>8</v>
      </c>
      <c r="B11" s="94"/>
      <c r="C11" s="94"/>
      <c r="D11" s="95"/>
      <c r="E11" s="99" t="s">
        <v>42</v>
      </c>
      <c r="F11" s="100"/>
      <c r="G11" s="100"/>
      <c r="H11" s="100"/>
      <c r="I11" s="101"/>
    </row>
    <row r="12" spans="1:16" ht="26.25" customHeight="1" x14ac:dyDescent="0.2">
      <c r="A12" s="96"/>
      <c r="B12" s="97"/>
      <c r="C12" s="97"/>
      <c r="D12" s="98"/>
      <c r="E12" s="65">
        <v>3</v>
      </c>
      <c r="F12" s="65">
        <v>4</v>
      </c>
      <c r="G12" s="65">
        <v>5</v>
      </c>
      <c r="H12" s="27" t="s">
        <v>17</v>
      </c>
      <c r="I12" s="27" t="s">
        <v>63</v>
      </c>
      <c r="J12" s="21" t="s">
        <v>28</v>
      </c>
    </row>
    <row r="13" spans="1:16" ht="18" customHeight="1" x14ac:dyDescent="0.2">
      <c r="A13" s="106" t="s">
        <v>39</v>
      </c>
      <c r="B13" s="106"/>
      <c r="C13" s="106"/>
      <c r="D13" s="106"/>
      <c r="E13" s="12">
        <v>2</v>
      </c>
      <c r="F13" s="12">
        <v>1</v>
      </c>
      <c r="G13" s="12">
        <v>39</v>
      </c>
      <c r="H13" s="12">
        <v>42</v>
      </c>
      <c r="I13" s="51">
        <f>IF(MIN(H13, H26)&lt;=0, 0, H13/H26)</f>
        <v>3.7066454858353192E-3</v>
      </c>
      <c r="J13" s="20">
        <f t="shared" ref="J13:J26" si="0">MAX(E13,0)+MAX(F13,0)+MAX(G13,0)</f>
        <v>42</v>
      </c>
    </row>
    <row r="14" spans="1:16" ht="18" customHeight="1" x14ac:dyDescent="0.2">
      <c r="A14" s="107" t="s">
        <v>0</v>
      </c>
      <c r="B14" s="108"/>
      <c r="C14" s="108"/>
      <c r="D14" s="109"/>
      <c r="E14" s="12">
        <v>70</v>
      </c>
      <c r="F14" s="12">
        <v>73</v>
      </c>
      <c r="G14" s="12">
        <v>78</v>
      </c>
      <c r="H14" s="12">
        <v>221</v>
      </c>
      <c r="I14" s="51">
        <f>IF(MIN(H14, H26)&lt;=0, 0, H14/H26)</f>
        <v>1.9504015532609654E-2</v>
      </c>
      <c r="J14" s="20">
        <f t="shared" si="0"/>
        <v>221</v>
      </c>
      <c r="O14" s="25">
        <v>3</v>
      </c>
      <c r="P14" s="25" t="s">
        <v>11</v>
      </c>
    </row>
    <row r="15" spans="1:16" ht="18" customHeight="1" x14ac:dyDescent="0.2">
      <c r="A15" s="82" t="s">
        <v>1</v>
      </c>
      <c r="B15" s="83"/>
      <c r="C15" s="83"/>
      <c r="D15" s="84"/>
      <c r="E15" s="12">
        <v>1554</v>
      </c>
      <c r="F15" s="12">
        <v>2167</v>
      </c>
      <c r="G15" s="12">
        <v>2713</v>
      </c>
      <c r="H15" s="12">
        <v>6434</v>
      </c>
      <c r="I15" s="51">
        <f>IF(MIN(H15, H26)&lt;=0, 0, H15/H26)</f>
        <v>0.56782278704439149</v>
      </c>
      <c r="J15" s="20">
        <f t="shared" si="0"/>
        <v>6434</v>
      </c>
      <c r="P15" s="25" t="s">
        <v>11</v>
      </c>
    </row>
    <row r="16" spans="1:16" ht="18" customHeight="1" x14ac:dyDescent="0.2">
      <c r="A16" s="82" t="s">
        <v>2</v>
      </c>
      <c r="B16" s="83"/>
      <c r="C16" s="83"/>
      <c r="D16" s="84"/>
      <c r="E16" s="12">
        <v>22</v>
      </c>
      <c r="F16" s="12">
        <v>30</v>
      </c>
      <c r="G16" s="12">
        <v>18</v>
      </c>
      <c r="H16" s="12">
        <v>70</v>
      </c>
      <c r="I16" s="51">
        <f>IF(MIN(H16, H26)&lt;=0, 0, H16/H26)</f>
        <v>6.1777424763921982E-3</v>
      </c>
      <c r="J16" s="20">
        <f t="shared" si="0"/>
        <v>70</v>
      </c>
    </row>
    <row r="17" spans="1:10" ht="18" customHeight="1" x14ac:dyDescent="0.2">
      <c r="A17" s="82" t="s">
        <v>12</v>
      </c>
      <c r="B17" s="83"/>
      <c r="C17" s="83"/>
      <c r="D17" s="84"/>
      <c r="E17" s="12">
        <v>0</v>
      </c>
      <c r="F17" s="12">
        <v>5</v>
      </c>
      <c r="G17" s="12">
        <v>38</v>
      </c>
      <c r="H17" s="12">
        <v>43</v>
      </c>
      <c r="I17" s="51">
        <f>IF(MIN(H17, H26)&lt;=0, 0, H17/H26)</f>
        <v>3.7948989497837791E-3</v>
      </c>
      <c r="J17" s="20">
        <f t="shared" si="0"/>
        <v>43</v>
      </c>
    </row>
    <row r="18" spans="1:10" ht="18" customHeight="1" x14ac:dyDescent="0.2">
      <c r="A18" s="82" t="s">
        <v>3</v>
      </c>
      <c r="B18" s="102"/>
      <c r="C18" s="102"/>
      <c r="D18" s="103"/>
      <c r="E18" s="12">
        <v>83</v>
      </c>
      <c r="F18" s="12">
        <v>57</v>
      </c>
      <c r="G18" s="12">
        <v>69</v>
      </c>
      <c r="H18" s="12">
        <v>209</v>
      </c>
      <c r="I18" s="51">
        <f>IF(MIN(H18, H26)&lt;=0, 0, H18/H26)</f>
        <v>1.8444973965228137E-2</v>
      </c>
      <c r="J18" s="20">
        <f t="shared" si="0"/>
        <v>209</v>
      </c>
    </row>
    <row r="19" spans="1:10" ht="18" customHeight="1" x14ac:dyDescent="0.2">
      <c r="A19" s="82" t="s">
        <v>4</v>
      </c>
      <c r="B19" s="102"/>
      <c r="C19" s="102"/>
      <c r="D19" s="103"/>
      <c r="E19" s="12">
        <v>98</v>
      </c>
      <c r="F19" s="12">
        <v>94</v>
      </c>
      <c r="G19" s="12">
        <v>258</v>
      </c>
      <c r="H19" s="12">
        <v>450</v>
      </c>
      <c r="I19" s="51">
        <f>IF(MIN(H19, H26)&lt;=0, 0, H19/H26)</f>
        <v>3.971405877680699E-2</v>
      </c>
      <c r="J19" s="20">
        <f t="shared" si="0"/>
        <v>450</v>
      </c>
    </row>
    <row r="20" spans="1:10" ht="18" customHeight="1" x14ac:dyDescent="0.2">
      <c r="A20" s="82" t="s">
        <v>5</v>
      </c>
      <c r="B20" s="102"/>
      <c r="C20" s="102"/>
      <c r="D20" s="103"/>
      <c r="E20" s="12">
        <v>0</v>
      </c>
      <c r="F20" s="12">
        <v>0</v>
      </c>
      <c r="G20" s="12">
        <v>4</v>
      </c>
      <c r="H20" s="12">
        <v>4</v>
      </c>
      <c r="I20" s="51">
        <f>IF(MIN(H20, H26)&lt;=0, 0, H20/H26)</f>
        <v>3.5301385579383993E-4</v>
      </c>
      <c r="J20" s="20">
        <f t="shared" si="0"/>
        <v>4</v>
      </c>
    </row>
    <row r="21" spans="1:10" ht="18" customHeight="1" x14ac:dyDescent="0.2">
      <c r="A21" s="82" t="s">
        <v>9</v>
      </c>
      <c r="B21" s="102"/>
      <c r="C21" s="102"/>
      <c r="D21" s="103"/>
      <c r="E21" s="12">
        <v>2</v>
      </c>
      <c r="F21" s="12">
        <v>5</v>
      </c>
      <c r="G21" s="12">
        <v>2</v>
      </c>
      <c r="H21" s="12">
        <v>9</v>
      </c>
      <c r="I21" s="51">
        <f>IF(MIN(H21, H26)&lt;=0, 0, H21/H26)</f>
        <v>7.9428117553613975E-4</v>
      </c>
      <c r="J21" s="20">
        <f t="shared" si="0"/>
        <v>9</v>
      </c>
    </row>
    <row r="22" spans="1:10" ht="18" customHeight="1" x14ac:dyDescent="0.2">
      <c r="A22" s="82" t="s">
        <v>10</v>
      </c>
      <c r="B22" s="102"/>
      <c r="C22" s="102"/>
      <c r="D22" s="103"/>
      <c r="E22" s="12">
        <v>-9</v>
      </c>
      <c r="F22" s="12">
        <v>-9</v>
      </c>
      <c r="G22" s="12">
        <v>-9</v>
      </c>
      <c r="H22" s="12">
        <v>-9</v>
      </c>
      <c r="I22" s="51">
        <f>IF(MIN(H22, H26)&lt;=0, 0, H22/H26)</f>
        <v>0</v>
      </c>
      <c r="J22" s="20">
        <f t="shared" si="0"/>
        <v>0</v>
      </c>
    </row>
    <row r="23" spans="1:10" ht="18" customHeight="1" x14ac:dyDescent="0.2">
      <c r="A23" s="82" t="s">
        <v>6</v>
      </c>
      <c r="B23" s="102"/>
      <c r="C23" s="102"/>
      <c r="D23" s="103"/>
      <c r="E23" s="12">
        <v>261</v>
      </c>
      <c r="F23" s="12">
        <v>361</v>
      </c>
      <c r="G23" s="12">
        <v>563</v>
      </c>
      <c r="H23" s="12">
        <v>1185</v>
      </c>
      <c r="I23" s="51">
        <f>IF(MIN(H23, H26)&lt;=0, 0, H23/H26)</f>
        <v>0.10458035477892508</v>
      </c>
      <c r="J23" s="20">
        <f t="shared" si="0"/>
        <v>1185</v>
      </c>
    </row>
    <row r="24" spans="1:10" ht="18" customHeight="1" x14ac:dyDescent="0.2">
      <c r="A24" s="82" t="s">
        <v>7</v>
      </c>
      <c r="B24" s="102"/>
      <c r="C24" s="102"/>
      <c r="D24" s="103"/>
      <c r="E24" s="12">
        <v>3</v>
      </c>
      <c r="F24" s="12">
        <v>6</v>
      </c>
      <c r="G24" s="12">
        <v>12</v>
      </c>
      <c r="H24" s="12">
        <v>21</v>
      </c>
      <c r="I24" s="51">
        <f>IF(MIN(H24, H26)&lt;=0, 0, H24/H26)</f>
        <v>1.8533227429176596E-3</v>
      </c>
      <c r="J24" s="20">
        <f t="shared" si="0"/>
        <v>21</v>
      </c>
    </row>
    <row r="25" spans="1:10" ht="18" customHeight="1" x14ac:dyDescent="0.2">
      <c r="A25" s="82" t="s">
        <v>34</v>
      </c>
      <c r="B25" s="102"/>
      <c r="C25" s="102"/>
      <c r="D25" s="103"/>
      <c r="E25" s="12">
        <v>1068</v>
      </c>
      <c r="F25" s="12">
        <v>1256</v>
      </c>
      <c r="G25" s="12">
        <v>319</v>
      </c>
      <c r="H25" s="12">
        <v>2643</v>
      </c>
      <c r="I25" s="51">
        <f>IF(MIN(H25, H26)&lt;=0, 0, H25/H26)</f>
        <v>0.23325390521577971</v>
      </c>
      <c r="J25" s="20">
        <f t="shared" si="0"/>
        <v>2643</v>
      </c>
    </row>
    <row r="26" spans="1:10" ht="18" customHeight="1" x14ac:dyDescent="0.2">
      <c r="A26" s="82" t="s">
        <v>27</v>
      </c>
      <c r="B26" s="102"/>
      <c r="C26" s="102"/>
      <c r="D26" s="103"/>
      <c r="E26" s="12">
        <v>3163</v>
      </c>
      <c r="F26" s="12">
        <v>4055</v>
      </c>
      <c r="G26" s="12">
        <v>4113</v>
      </c>
      <c r="H26" s="12">
        <v>11331</v>
      </c>
      <c r="I26" s="51">
        <f>IF(H26&lt;=0, 0, H26/H26)</f>
        <v>1</v>
      </c>
      <c r="J26" s="20">
        <f t="shared" si="0"/>
        <v>11331</v>
      </c>
    </row>
    <row r="27" spans="1:10" s="35" customFormat="1" ht="12" customHeight="1" x14ac:dyDescent="0.2">
      <c r="A27" s="43"/>
      <c r="B27" s="44"/>
      <c r="C27" s="44"/>
      <c r="D27" s="44"/>
      <c r="E27" s="33"/>
      <c r="F27" s="33"/>
      <c r="G27" s="33"/>
      <c r="H27" s="33"/>
      <c r="I27" s="47"/>
      <c r="J27" s="45"/>
    </row>
    <row r="28" spans="1:10" ht="13.5" customHeight="1" x14ac:dyDescent="0.2">
      <c r="A28" s="48" t="s">
        <v>40</v>
      </c>
      <c r="B28" s="49"/>
      <c r="C28" s="49"/>
      <c r="D28" s="49"/>
      <c r="E28" s="33"/>
      <c r="F28" s="33"/>
      <c r="G28" s="33"/>
      <c r="H28" s="33"/>
      <c r="I28" s="33"/>
      <c r="J28" s="50"/>
    </row>
    <row r="29" spans="1:10" s="35" customFormat="1" x14ac:dyDescent="0.2">
      <c r="A29" s="91" t="s">
        <v>41</v>
      </c>
      <c r="B29" s="92"/>
      <c r="C29" s="92"/>
      <c r="D29" s="92"/>
      <c r="E29" s="92"/>
      <c r="F29" s="92"/>
      <c r="G29" s="92"/>
      <c r="H29" s="92"/>
      <c r="I29" s="92"/>
      <c r="J29" s="92"/>
    </row>
    <row r="30" spans="1:10" x14ac:dyDescent="0.2">
      <c r="A30" s="104"/>
      <c r="B30" s="104"/>
      <c r="C30" s="104"/>
      <c r="D30" s="104"/>
      <c r="E30" s="104"/>
      <c r="F30" s="104"/>
      <c r="G30" s="104"/>
      <c r="H30" s="104"/>
      <c r="I30" s="105"/>
      <c r="J30" s="105"/>
    </row>
    <row r="31" spans="1:10" x14ac:dyDescent="0.2">
      <c r="A31" s="26"/>
      <c r="B31" s="25"/>
      <c r="C31" s="25"/>
      <c r="D31" s="25"/>
      <c r="E31" s="25"/>
      <c r="F31" s="25"/>
      <c r="G31" s="25"/>
      <c r="H31" s="25"/>
      <c r="I31" s="25"/>
      <c r="J31" s="25"/>
    </row>
    <row r="32" spans="1:10" x14ac:dyDescent="0.2">
      <c r="A32" s="26"/>
      <c r="B32" s="25"/>
      <c r="C32" s="90" t="s">
        <v>28</v>
      </c>
      <c r="D32" s="90"/>
      <c r="E32" s="42">
        <f>MAX(E13,0)+MAX(E14,0)+MAX(E15,0)+MAX(E16,0)+MAX(E17,0)+MAX(E18,0)+MAX(E19,0)+MAX(E20,0)+MAX(E21,0)+MAX(E22,0)+MAX(E23,0)+MAX(E24,0)+MAX(E25,0)</f>
        <v>3163</v>
      </c>
      <c r="F32" s="42">
        <f>MAX(F13,0)+MAX(F14,0)+MAX(F15,0)+MAX(F16,0)+MAX(F17,0)+MAX(F18,0)+MAX(F19,0)+MAX(F20,0)+MAX(F21,0)+MAX(F22,0)+MAX(F23,0)+MAX(F24,0)+MAX(F25,0)</f>
        <v>4055</v>
      </c>
      <c r="G32" s="42">
        <f>MAX(G13,0)+MAX(G14,0)+MAX(G15,0)+MAX(G16,0)+MAX(G17,0)+MAX(G18,0)+MAX(G19,0)+MAX(G20,0)+MAX(G21,0)+MAX(G22,0)+MAX(G23,0)+MAX(G24,0)+MAX(G25,0)</f>
        <v>4113</v>
      </c>
      <c r="H32" s="42">
        <f>MAX(H13,0)+MAX(H14,0)+MAX(H15,0)+MAX(H16,0)+MAX(H17,0)+MAX(H18,0)+MAX(H19,0)+MAX(H20,0)+MAX(H21,0)+MAX(H22,0)+MAX(H23,0)+MAX(H24,0)+MAX(H25,0)</f>
        <v>11331</v>
      </c>
      <c r="I32" s="42"/>
      <c r="J32" s="25"/>
    </row>
    <row r="34" spans="1:1" x14ac:dyDescent="0.2">
      <c r="A34" s="18"/>
    </row>
  </sheetData>
  <sheetProtection algorithmName="SHA-512" hashValue="IQnOn7iHShxpqJlzsBl9wbQDNM1LKIy9IfrAKO09KwE2z7he16g7KpcDAcl1v3BPwiLYfny2/md4PPV0kyASWg==" saltValue="/PY7+4xrsOqo3tLaIsZZ6g==" spinCount="100000" sheet="1" objects="1" scenarios="1"/>
  <mergeCells count="23">
    <mergeCell ref="C32:D32"/>
    <mergeCell ref="A29:J29"/>
    <mergeCell ref="A11:D12"/>
    <mergeCell ref="E11:I11"/>
    <mergeCell ref="A26:D26"/>
    <mergeCell ref="A30:J30"/>
    <mergeCell ref="A21:D21"/>
    <mergeCell ref="A22:D22"/>
    <mergeCell ref="A23:D23"/>
    <mergeCell ref="A24:D24"/>
    <mergeCell ref="A13:D13"/>
    <mergeCell ref="A25:D25"/>
    <mergeCell ref="A19:D19"/>
    <mergeCell ref="A20:D20"/>
    <mergeCell ref="A18:D18"/>
    <mergeCell ref="A14:D14"/>
    <mergeCell ref="A15:D15"/>
    <mergeCell ref="A16:D16"/>
    <mergeCell ref="A17:D17"/>
    <mergeCell ref="A10:H10"/>
    <mergeCell ref="C3:G3"/>
    <mergeCell ref="C4:G4"/>
    <mergeCell ref="A9:H9"/>
  </mergeCells>
  <phoneticPr fontId="0" type="noConversion"/>
  <conditionalFormatting sqref="J27:J28">
    <cfRule type="cellIs" dxfId="15" priority="1" stopIfTrue="1" operator="notEqual">
      <formula>H27</formula>
    </cfRule>
  </conditionalFormatting>
  <conditionalFormatting sqref="J13:J26">
    <cfRule type="expression" dxfId="14" priority="2" stopIfTrue="1">
      <formula>MAX(H13,0)&lt;&gt;J13</formula>
    </cfRule>
  </conditionalFormatting>
  <conditionalFormatting sqref="E32:H32">
    <cfRule type="expression" dxfId="13" priority="3" stopIfTrue="1">
      <formula>MAX(E26,0)&lt;&gt;E32</formula>
    </cfRule>
  </conditionalFormatting>
  <printOptions horizontalCentered="1"/>
  <pageMargins left="0.53" right="0.62" top="0.75" bottom="0.88" header="0.5" footer="0.5"/>
  <pageSetup scale="87" orientation="landscape" r:id="rId1"/>
  <headerFooter alignWithMargins="0">
    <oddFooter>&amp;L&amp;8
CURRENT DATE:  &amp;D</oddFooter>
  </headerFooter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zoomScale="90" zoomScaleNormal="90" workbookViewId="0">
      <selection activeCell="H8" sqref="H8"/>
    </sheetView>
  </sheetViews>
  <sheetFormatPr defaultRowHeight="12.75" x14ac:dyDescent="0.2"/>
  <cols>
    <col min="1" max="1" width="27" style="1" customWidth="1"/>
    <col min="2" max="2" width="9.140625" hidden="1" customWidth="1"/>
    <col min="3" max="3" width="8.42578125" customWidth="1"/>
    <col min="4" max="4" width="6.7109375" customWidth="1"/>
    <col min="5" max="5" width="12.28515625" customWidth="1"/>
    <col min="6" max="6" width="18.85546875" customWidth="1"/>
    <col min="7" max="7" width="13.140625" customWidth="1"/>
    <col min="8" max="8" width="16.140625" customWidth="1"/>
    <col min="9" max="9" width="18.7109375" customWidth="1"/>
    <col min="10" max="10" width="11.7109375" customWidth="1"/>
    <col min="11" max="12" width="10.85546875" customWidth="1"/>
    <col min="13" max="13" width="12.85546875" customWidth="1"/>
    <col min="14" max="14" width="14.140625" customWidth="1"/>
    <col min="15" max="15" width="9" hidden="1" customWidth="1"/>
    <col min="16" max="17" width="7.28515625" customWidth="1"/>
    <col min="18" max="18" width="15.5703125" customWidth="1"/>
    <col min="19" max="19" width="17.5703125" customWidth="1"/>
    <col min="20" max="20" width="43.140625" customWidth="1"/>
    <col min="21" max="21" width="11.42578125" customWidth="1"/>
    <col min="22" max="26" width="7.28515625" customWidth="1"/>
    <col min="27" max="27" width="15.5703125" customWidth="1"/>
    <col min="28" max="28" width="4.85546875" hidden="1" customWidth="1"/>
    <col min="29" max="36" width="6" customWidth="1"/>
    <col min="37" max="37" width="15.42578125" customWidth="1"/>
    <col min="38" max="38" width="35.5703125" customWidth="1"/>
    <col min="39" max="39" width="15.42578125" customWidth="1"/>
  </cols>
  <sheetData>
    <row r="1" spans="1:15" x14ac:dyDescent="0.2">
      <c r="A1" s="2" t="s">
        <v>71</v>
      </c>
      <c r="D1" s="16"/>
      <c r="E1" s="16"/>
      <c r="F1" s="74"/>
      <c r="G1" s="16"/>
      <c r="H1" s="16"/>
      <c r="L1" s="79" t="s">
        <v>57</v>
      </c>
    </row>
    <row r="2" spans="1:15" x14ac:dyDescent="0.2">
      <c r="A2" s="2"/>
      <c r="D2" s="16"/>
      <c r="E2" s="16"/>
      <c r="F2" s="16"/>
      <c r="G2" s="16"/>
      <c r="H2" s="16"/>
    </row>
    <row r="3" spans="1:15" x14ac:dyDescent="0.2">
      <c r="A3" s="2"/>
      <c r="E3" s="75"/>
      <c r="G3" s="74" t="s">
        <v>20</v>
      </c>
      <c r="H3" s="75"/>
    </row>
    <row r="4" spans="1:15" x14ac:dyDescent="0.2">
      <c r="A4" s="2"/>
      <c r="E4" s="74"/>
      <c r="G4" s="74" t="s">
        <v>14</v>
      </c>
      <c r="H4" s="74"/>
    </row>
    <row r="5" spans="1:15" x14ac:dyDescent="0.2">
      <c r="A5" s="2"/>
    </row>
    <row r="6" spans="1:15" ht="17.25" customHeight="1" x14ac:dyDescent="0.2">
      <c r="A6" s="2"/>
      <c r="E6" s="76"/>
      <c r="F6" s="110" t="s">
        <v>73</v>
      </c>
      <c r="G6" s="110"/>
      <c r="H6" s="110"/>
    </row>
    <row r="7" spans="1:15" ht="14.25" customHeight="1" x14ac:dyDescent="0.2">
      <c r="J7" s="79"/>
    </row>
    <row r="8" spans="1:15" ht="15.95" customHeight="1" x14ac:dyDescent="0.2">
      <c r="B8" s="15"/>
      <c r="C8" s="15"/>
      <c r="D8" s="15"/>
      <c r="E8" s="15"/>
      <c r="F8" s="73"/>
      <c r="G8" s="15"/>
      <c r="H8" s="15"/>
    </row>
    <row r="9" spans="1:15" ht="15.95" customHeight="1" x14ac:dyDescent="0.2">
      <c r="A9"/>
    </row>
    <row r="10" spans="1:15" ht="15.95" customHeight="1" x14ac:dyDescent="0.2">
      <c r="A10" s="66" t="s">
        <v>66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1:15" ht="15.95" customHeight="1" x14ac:dyDescent="0.2">
      <c r="A11" s="93" t="s">
        <v>8</v>
      </c>
      <c r="B11" s="94"/>
      <c r="C11" s="94"/>
      <c r="D11" s="95"/>
      <c r="E11" s="99" t="s">
        <v>15</v>
      </c>
      <c r="F11" s="100"/>
      <c r="G11" s="100"/>
      <c r="H11" s="100"/>
      <c r="I11" s="100"/>
      <c r="J11" s="100"/>
      <c r="K11" s="100"/>
      <c r="L11" s="101"/>
    </row>
    <row r="12" spans="1:15" ht="48" customHeight="1" x14ac:dyDescent="0.2">
      <c r="A12" s="96"/>
      <c r="B12" s="97"/>
      <c r="C12" s="97"/>
      <c r="D12" s="98"/>
      <c r="E12" s="67" t="s">
        <v>49</v>
      </c>
      <c r="F12" s="80" t="s">
        <v>50</v>
      </c>
      <c r="G12" s="80" t="s">
        <v>36</v>
      </c>
      <c r="H12" s="80" t="s">
        <v>51</v>
      </c>
      <c r="I12" s="56" t="s">
        <v>52</v>
      </c>
      <c r="J12" s="80" t="s">
        <v>16</v>
      </c>
      <c r="K12" s="80" t="s">
        <v>53</v>
      </c>
      <c r="L12" s="80" t="s">
        <v>17</v>
      </c>
      <c r="M12" s="69" t="s">
        <v>28</v>
      </c>
      <c r="N12" s="69" t="s">
        <v>55</v>
      </c>
    </row>
    <row r="13" spans="1:15" ht="18.95" customHeight="1" x14ac:dyDescent="0.2">
      <c r="A13" s="106" t="s">
        <v>39</v>
      </c>
      <c r="B13" s="106"/>
      <c r="C13" s="106"/>
      <c r="D13" s="106"/>
      <c r="E13" s="12">
        <v>7</v>
      </c>
      <c r="F13" s="12">
        <v>0</v>
      </c>
      <c r="G13" s="12">
        <v>2</v>
      </c>
      <c r="H13" s="12">
        <v>1</v>
      </c>
      <c r="I13" s="12">
        <v>1</v>
      </c>
      <c r="J13" s="12">
        <v>27</v>
      </c>
      <c r="K13" s="12">
        <v>4</v>
      </c>
      <c r="L13" s="12">
        <v>42</v>
      </c>
      <c r="M13" s="20">
        <f t="shared" ref="M13:M26" si="0">MAX(E13,0)+MAX(F13,0)+MAX(G13,0)+MAX(H13,0)+MAX(I13,0)+MAX(J13,0)+MAX(K13,0)</f>
        <v>42</v>
      </c>
      <c r="N13" s="20">
        <f>PAGE1!H13</f>
        <v>42</v>
      </c>
      <c r="O13" s="57"/>
    </row>
    <row r="14" spans="1:15" ht="18.95" customHeight="1" x14ac:dyDescent="0.2">
      <c r="A14" s="107" t="s">
        <v>0</v>
      </c>
      <c r="B14" s="108"/>
      <c r="C14" s="108"/>
      <c r="D14" s="109"/>
      <c r="E14" s="12">
        <v>59</v>
      </c>
      <c r="F14" s="12">
        <v>3</v>
      </c>
      <c r="G14" s="12">
        <v>5</v>
      </c>
      <c r="H14" s="12">
        <v>3</v>
      </c>
      <c r="I14" s="12">
        <v>0</v>
      </c>
      <c r="J14" s="12">
        <v>145</v>
      </c>
      <c r="K14" s="12">
        <v>6</v>
      </c>
      <c r="L14" s="12">
        <v>221</v>
      </c>
      <c r="M14" s="20">
        <f t="shared" si="0"/>
        <v>221</v>
      </c>
      <c r="N14" s="20">
        <f>PAGE1!H14</f>
        <v>221</v>
      </c>
      <c r="O14" s="57">
        <v>4</v>
      </c>
    </row>
    <row r="15" spans="1:15" ht="18.95" customHeight="1" x14ac:dyDescent="0.2">
      <c r="A15" s="82" t="s">
        <v>1</v>
      </c>
      <c r="B15" s="83"/>
      <c r="C15" s="83"/>
      <c r="D15" s="84"/>
      <c r="E15" s="12">
        <v>1597</v>
      </c>
      <c r="F15" s="12">
        <v>66</v>
      </c>
      <c r="G15" s="12">
        <v>127</v>
      </c>
      <c r="H15" s="12">
        <v>119</v>
      </c>
      <c r="I15" s="12">
        <v>19</v>
      </c>
      <c r="J15" s="12">
        <v>4224</v>
      </c>
      <c r="K15" s="12">
        <v>282</v>
      </c>
      <c r="L15" s="12">
        <v>6434</v>
      </c>
      <c r="M15" s="20">
        <f t="shared" si="0"/>
        <v>6434</v>
      </c>
      <c r="N15" s="20">
        <f>PAGE1!H15</f>
        <v>6434</v>
      </c>
    </row>
    <row r="16" spans="1:15" ht="18.95" customHeight="1" x14ac:dyDescent="0.2">
      <c r="A16" s="82" t="s">
        <v>2</v>
      </c>
      <c r="B16" s="83"/>
      <c r="C16" s="83"/>
      <c r="D16" s="84"/>
      <c r="E16" s="12">
        <v>11</v>
      </c>
      <c r="F16" s="12">
        <v>0</v>
      </c>
      <c r="G16" s="12">
        <v>2</v>
      </c>
      <c r="H16" s="12">
        <v>4</v>
      </c>
      <c r="I16" s="12">
        <v>0</v>
      </c>
      <c r="J16" s="12">
        <v>52</v>
      </c>
      <c r="K16" s="12">
        <v>1</v>
      </c>
      <c r="L16" s="12">
        <v>70</v>
      </c>
      <c r="M16" s="20">
        <f t="shared" si="0"/>
        <v>70</v>
      </c>
      <c r="N16" s="20">
        <f>PAGE1!H16</f>
        <v>70</v>
      </c>
    </row>
    <row r="17" spans="1:14" ht="18.95" customHeight="1" x14ac:dyDescent="0.2">
      <c r="A17" s="82" t="s">
        <v>12</v>
      </c>
      <c r="B17" s="83"/>
      <c r="C17" s="83"/>
      <c r="D17" s="84"/>
      <c r="E17" s="12">
        <v>5</v>
      </c>
      <c r="F17" s="12">
        <v>0</v>
      </c>
      <c r="G17" s="12">
        <v>1</v>
      </c>
      <c r="H17" s="12">
        <v>1</v>
      </c>
      <c r="I17" s="12">
        <v>0</v>
      </c>
      <c r="J17" s="12">
        <v>31</v>
      </c>
      <c r="K17" s="12">
        <v>5</v>
      </c>
      <c r="L17" s="12">
        <v>43</v>
      </c>
      <c r="M17" s="20">
        <f t="shared" si="0"/>
        <v>43</v>
      </c>
      <c r="N17" s="20">
        <f>PAGE1!H17</f>
        <v>43</v>
      </c>
    </row>
    <row r="18" spans="1:14" ht="18.95" customHeight="1" x14ac:dyDescent="0.2">
      <c r="A18" s="82" t="s">
        <v>3</v>
      </c>
      <c r="B18" s="102"/>
      <c r="C18" s="102"/>
      <c r="D18" s="103"/>
      <c r="E18" s="12">
        <v>39</v>
      </c>
      <c r="F18" s="12">
        <v>4</v>
      </c>
      <c r="G18" s="12">
        <v>7</v>
      </c>
      <c r="H18" s="12">
        <v>3</v>
      </c>
      <c r="I18" s="12">
        <v>2</v>
      </c>
      <c r="J18" s="12">
        <v>150</v>
      </c>
      <c r="K18" s="12">
        <v>4</v>
      </c>
      <c r="L18" s="12">
        <v>209</v>
      </c>
      <c r="M18" s="20">
        <f t="shared" si="0"/>
        <v>209</v>
      </c>
      <c r="N18" s="20">
        <f>PAGE1!H18</f>
        <v>209</v>
      </c>
    </row>
    <row r="19" spans="1:14" ht="18.95" customHeight="1" x14ac:dyDescent="0.2">
      <c r="A19" s="82" t="s">
        <v>4</v>
      </c>
      <c r="B19" s="102"/>
      <c r="C19" s="102"/>
      <c r="D19" s="103"/>
      <c r="E19" s="12">
        <v>87</v>
      </c>
      <c r="F19" s="12">
        <v>10</v>
      </c>
      <c r="G19" s="12">
        <v>8</v>
      </c>
      <c r="H19" s="12">
        <v>13</v>
      </c>
      <c r="I19" s="12">
        <v>1</v>
      </c>
      <c r="J19" s="12">
        <v>314</v>
      </c>
      <c r="K19" s="12">
        <v>17</v>
      </c>
      <c r="L19" s="12">
        <v>450</v>
      </c>
      <c r="M19" s="20">
        <f t="shared" si="0"/>
        <v>450</v>
      </c>
      <c r="N19" s="20">
        <f>PAGE1!H19</f>
        <v>450</v>
      </c>
    </row>
    <row r="20" spans="1:14" ht="18.95" customHeight="1" x14ac:dyDescent="0.2">
      <c r="A20" s="82" t="s">
        <v>5</v>
      </c>
      <c r="B20" s="102"/>
      <c r="C20" s="102"/>
      <c r="D20" s="103"/>
      <c r="E20" s="12">
        <v>1</v>
      </c>
      <c r="F20" s="12">
        <v>0</v>
      </c>
      <c r="G20" s="12">
        <v>0</v>
      </c>
      <c r="H20" s="12">
        <v>0</v>
      </c>
      <c r="I20" s="12">
        <v>0</v>
      </c>
      <c r="J20" s="12">
        <v>3</v>
      </c>
      <c r="K20" s="12">
        <v>0</v>
      </c>
      <c r="L20" s="12">
        <v>4</v>
      </c>
      <c r="M20" s="20">
        <f t="shared" si="0"/>
        <v>4</v>
      </c>
      <c r="N20" s="20">
        <f>PAGE1!H20</f>
        <v>4</v>
      </c>
    </row>
    <row r="21" spans="1:14" ht="18.95" customHeight="1" x14ac:dyDescent="0.2">
      <c r="A21" s="82" t="s">
        <v>9</v>
      </c>
      <c r="B21" s="102"/>
      <c r="C21" s="102"/>
      <c r="D21" s="103"/>
      <c r="E21" s="12">
        <v>1</v>
      </c>
      <c r="F21" s="12">
        <v>0</v>
      </c>
      <c r="G21" s="12">
        <v>0</v>
      </c>
      <c r="H21" s="12">
        <v>0</v>
      </c>
      <c r="I21" s="12">
        <v>0</v>
      </c>
      <c r="J21" s="12">
        <v>7</v>
      </c>
      <c r="K21" s="12">
        <v>1</v>
      </c>
      <c r="L21" s="12">
        <v>9</v>
      </c>
      <c r="M21" s="20">
        <f t="shared" si="0"/>
        <v>9</v>
      </c>
      <c r="N21" s="20">
        <f>PAGE1!H21</f>
        <v>9</v>
      </c>
    </row>
    <row r="22" spans="1:14" ht="18.95" customHeight="1" x14ac:dyDescent="0.2">
      <c r="A22" s="82" t="s">
        <v>10</v>
      </c>
      <c r="B22" s="102"/>
      <c r="C22" s="102"/>
      <c r="D22" s="103"/>
      <c r="E22" s="12">
        <v>-9</v>
      </c>
      <c r="F22" s="12">
        <v>-9</v>
      </c>
      <c r="G22" s="12">
        <v>-9</v>
      </c>
      <c r="H22" s="12">
        <v>-9</v>
      </c>
      <c r="I22" s="12">
        <v>-9</v>
      </c>
      <c r="J22" s="12">
        <v>-9</v>
      </c>
      <c r="K22" s="12">
        <v>-9</v>
      </c>
      <c r="L22" s="12">
        <v>-9</v>
      </c>
      <c r="M22" s="20">
        <f t="shared" si="0"/>
        <v>0</v>
      </c>
      <c r="N22" s="20">
        <f>PAGE1!H22</f>
        <v>-9</v>
      </c>
    </row>
    <row r="23" spans="1:14" ht="18.95" customHeight="1" x14ac:dyDescent="0.2">
      <c r="A23" s="82" t="s">
        <v>6</v>
      </c>
      <c r="B23" s="102"/>
      <c r="C23" s="102"/>
      <c r="D23" s="103"/>
      <c r="E23" s="12">
        <v>239</v>
      </c>
      <c r="F23" s="12">
        <v>7</v>
      </c>
      <c r="G23" s="12">
        <v>74</v>
      </c>
      <c r="H23" s="12">
        <v>37</v>
      </c>
      <c r="I23" s="12">
        <v>4</v>
      </c>
      <c r="J23" s="12">
        <v>738</v>
      </c>
      <c r="K23" s="12">
        <v>86</v>
      </c>
      <c r="L23" s="12">
        <v>1185</v>
      </c>
      <c r="M23" s="20">
        <f t="shared" si="0"/>
        <v>1185</v>
      </c>
      <c r="N23" s="20">
        <f>PAGE1!H23</f>
        <v>1185</v>
      </c>
    </row>
    <row r="24" spans="1:14" ht="18.95" customHeight="1" x14ac:dyDescent="0.2">
      <c r="A24" s="82" t="s">
        <v>7</v>
      </c>
      <c r="B24" s="102"/>
      <c r="C24" s="102"/>
      <c r="D24" s="103"/>
      <c r="E24" s="12">
        <v>3</v>
      </c>
      <c r="F24" s="12">
        <v>0</v>
      </c>
      <c r="G24" s="12">
        <v>0</v>
      </c>
      <c r="H24" s="12">
        <v>0</v>
      </c>
      <c r="I24" s="12">
        <v>0</v>
      </c>
      <c r="J24" s="12">
        <v>17</v>
      </c>
      <c r="K24" s="12">
        <v>1</v>
      </c>
      <c r="L24" s="12">
        <v>21</v>
      </c>
      <c r="M24" s="20">
        <f t="shared" si="0"/>
        <v>21</v>
      </c>
      <c r="N24" s="20">
        <f>PAGE1!H24</f>
        <v>21</v>
      </c>
    </row>
    <row r="25" spans="1:14" ht="18.95" customHeight="1" x14ac:dyDescent="0.2">
      <c r="A25" s="82" t="s">
        <v>30</v>
      </c>
      <c r="B25" s="102"/>
      <c r="C25" s="102"/>
      <c r="D25" s="103"/>
      <c r="E25" s="12">
        <v>621</v>
      </c>
      <c r="F25" s="12">
        <v>29</v>
      </c>
      <c r="G25" s="12">
        <v>81</v>
      </c>
      <c r="H25" s="12">
        <v>67</v>
      </c>
      <c r="I25" s="12">
        <v>9</v>
      </c>
      <c r="J25" s="12">
        <v>1704</v>
      </c>
      <c r="K25" s="12">
        <v>132</v>
      </c>
      <c r="L25" s="12">
        <v>2643</v>
      </c>
      <c r="M25" s="20">
        <f t="shared" si="0"/>
        <v>2643</v>
      </c>
      <c r="N25" s="20">
        <f>PAGE1!H25</f>
        <v>2643</v>
      </c>
    </row>
    <row r="26" spans="1:14" ht="18.95" customHeight="1" x14ac:dyDescent="0.2">
      <c r="A26" s="82" t="s">
        <v>27</v>
      </c>
      <c r="B26" s="102"/>
      <c r="C26" s="102"/>
      <c r="D26" s="103"/>
      <c r="E26" s="12">
        <v>2670</v>
      </c>
      <c r="F26" s="12">
        <v>119</v>
      </c>
      <c r="G26" s="12">
        <v>307</v>
      </c>
      <c r="H26" s="12">
        <v>248</v>
      </c>
      <c r="I26" s="12">
        <v>36</v>
      </c>
      <c r="J26" s="12">
        <v>7412</v>
      </c>
      <c r="K26" s="12">
        <v>539</v>
      </c>
      <c r="L26" s="12">
        <v>11331</v>
      </c>
      <c r="M26" s="20">
        <f t="shared" si="0"/>
        <v>11331</v>
      </c>
      <c r="N26" s="20">
        <f>PAGE1!H26</f>
        <v>11331</v>
      </c>
    </row>
    <row r="27" spans="1:14" ht="18.95" customHeight="1" x14ac:dyDescent="0.2">
      <c r="A27" s="107" t="s">
        <v>31</v>
      </c>
      <c r="B27" s="108"/>
      <c r="C27" s="108"/>
      <c r="D27" s="109"/>
      <c r="E27" s="51">
        <f>IF(MIN(E26,L26)&lt;=0, 0,E26/L26)</f>
        <v>0.23563674874238813</v>
      </c>
      <c r="F27" s="51">
        <f>IF(MIN(F26,L26)&lt;=0, 0,F26/L26)</f>
        <v>1.0502162209866737E-2</v>
      </c>
      <c r="G27" s="51">
        <f>IF(MIN(G26,L26)&lt;=0, 0,G26/L26)</f>
        <v>2.7093813432177212E-2</v>
      </c>
      <c r="H27" s="51">
        <f>IF(MIN(H26,L26)&lt;=0, 0,H26/L26)</f>
        <v>2.1886859059218073E-2</v>
      </c>
      <c r="I27" s="51">
        <f>IF(MIN(I26,L26)&lt;=0, 0,I26/L26)</f>
        <v>3.177124702144559E-3</v>
      </c>
      <c r="J27" s="51">
        <f>IF(MIN(J26,L26)&lt;=0, 0,J26/L26)</f>
        <v>0.6541346747859853</v>
      </c>
      <c r="K27" s="51">
        <f>IF(MIN(K26,L26)&lt;=0, 0,K26/L26)</f>
        <v>4.756861706821993E-2</v>
      </c>
      <c r="L27" s="51">
        <f>IF(L26&lt;=0, 0,L26/L26)</f>
        <v>1</v>
      </c>
      <c r="M27" s="20"/>
      <c r="N27" s="30"/>
    </row>
    <row r="28" spans="1:14" s="35" customFormat="1" ht="12" customHeight="1" x14ac:dyDescent="0.2">
      <c r="A28" s="43"/>
      <c r="B28" s="44"/>
      <c r="C28" s="44"/>
      <c r="D28" s="44"/>
      <c r="E28" s="33"/>
      <c r="F28" s="33"/>
      <c r="G28" s="33"/>
      <c r="H28" s="33"/>
      <c r="I28" s="33"/>
      <c r="J28" s="33"/>
      <c r="K28" s="45"/>
      <c r="L28" s="46"/>
    </row>
    <row r="29" spans="1:14" s="22" customFormat="1" ht="11.25" customHeight="1" x14ac:dyDescent="0.2">
      <c r="A29" s="111" t="s">
        <v>43</v>
      </c>
      <c r="B29" s="112"/>
      <c r="C29" s="112"/>
      <c r="D29" s="112"/>
      <c r="E29" s="112"/>
      <c r="F29" s="112"/>
      <c r="G29" s="112"/>
      <c r="H29" s="112"/>
      <c r="I29" s="112"/>
      <c r="J29" s="112"/>
      <c r="K29" s="28"/>
      <c r="L29" s="29"/>
    </row>
    <row r="30" spans="1:14" x14ac:dyDescent="0.2">
      <c r="A30" s="31" t="s">
        <v>62</v>
      </c>
    </row>
    <row r="31" spans="1:14" x14ac:dyDescent="0.2">
      <c r="A31" s="113"/>
      <c r="B31" s="113"/>
      <c r="C31" s="113"/>
      <c r="D31" s="113"/>
      <c r="E31" s="113"/>
      <c r="F31" s="113"/>
      <c r="G31" s="113"/>
      <c r="H31" s="113"/>
      <c r="I31" s="113"/>
      <c r="J31" s="113"/>
    </row>
    <row r="33" spans="1:12" x14ac:dyDescent="0.2">
      <c r="A33" s="114" t="s">
        <v>29</v>
      </c>
      <c r="B33" s="115"/>
      <c r="C33" s="115"/>
      <c r="D33" s="115"/>
      <c r="E33" s="17">
        <f t="shared" ref="E33:L33" si="1">MAX(E13,0)+MAX(E14,0)+MAX(E15,0)+MAX(E16,0)+MAX(E17,0)+MAX(E18,0)+MAX(E19,0)+MAX(E20,0)+MAX(E21,0)+MAX(E22,0)+MAX(E23,0)+MAX(E24,0)+MAX(E25,0)</f>
        <v>2670</v>
      </c>
      <c r="F33" s="17">
        <f t="shared" si="1"/>
        <v>119</v>
      </c>
      <c r="G33" s="17">
        <f t="shared" si="1"/>
        <v>307</v>
      </c>
      <c r="H33" s="17">
        <f t="shared" si="1"/>
        <v>248</v>
      </c>
      <c r="I33" s="17">
        <f t="shared" si="1"/>
        <v>36</v>
      </c>
      <c r="J33" s="17">
        <f t="shared" si="1"/>
        <v>7412</v>
      </c>
      <c r="K33" s="17">
        <f t="shared" si="1"/>
        <v>539</v>
      </c>
      <c r="L33" s="17">
        <f t="shared" si="1"/>
        <v>11331</v>
      </c>
    </row>
    <row r="35" spans="1:12" x14ac:dyDescent="0.2">
      <c r="A35" s="78"/>
    </row>
  </sheetData>
  <sheetProtection sheet="1" objects="1" scenarios="1"/>
  <mergeCells count="21">
    <mergeCell ref="A29:J29"/>
    <mergeCell ref="A31:J31"/>
    <mergeCell ref="A33:D33"/>
    <mergeCell ref="A22:D22"/>
    <mergeCell ref="A23:D23"/>
    <mergeCell ref="A24:D24"/>
    <mergeCell ref="A25:D25"/>
    <mergeCell ref="A26:D26"/>
    <mergeCell ref="A27:D27"/>
    <mergeCell ref="A21:D21"/>
    <mergeCell ref="F6:H6"/>
    <mergeCell ref="A11:D12"/>
    <mergeCell ref="E11:L11"/>
    <mergeCell ref="A13:D13"/>
    <mergeCell ref="A14:D14"/>
    <mergeCell ref="A15:D15"/>
    <mergeCell ref="A16:D16"/>
    <mergeCell ref="A17:D17"/>
    <mergeCell ref="A18:D18"/>
    <mergeCell ref="A19:D19"/>
    <mergeCell ref="A20:D20"/>
  </mergeCells>
  <conditionalFormatting sqref="K28:K29">
    <cfRule type="cellIs" dxfId="12" priority="1" stopIfTrue="1" operator="notEqual">
      <formula>J28</formula>
    </cfRule>
  </conditionalFormatting>
  <conditionalFormatting sqref="L28:L29 N13:N26">
    <cfRule type="cellIs" dxfId="11" priority="2" stopIfTrue="1" operator="notEqual">
      <formula>J13</formula>
    </cfRule>
  </conditionalFormatting>
  <conditionalFormatting sqref="M13:M26">
    <cfRule type="expression" dxfId="10" priority="3" stopIfTrue="1">
      <formula>MAX(L13,0)&lt;&gt;M13</formula>
    </cfRule>
  </conditionalFormatting>
  <conditionalFormatting sqref="E33:L33">
    <cfRule type="expression" dxfId="9" priority="4" stopIfTrue="1">
      <formula>MAX(E26,0)&lt;&gt;E33</formula>
    </cfRule>
  </conditionalFormatting>
  <pageMargins left="0.53" right="0.62" top="0.75" bottom="0.88" header="0.5" footer="0.5"/>
  <pageSetup scale="82" orientation="landscape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zoomScale="90" zoomScaleNormal="90" workbookViewId="0">
      <selection activeCell="L5" sqref="L5"/>
    </sheetView>
  </sheetViews>
  <sheetFormatPr defaultRowHeight="12.75" x14ac:dyDescent="0.2"/>
  <cols>
    <col min="1" max="1" width="7.42578125" customWidth="1"/>
    <col min="2" max="3" width="10.7109375" customWidth="1"/>
    <col min="4" max="4" width="15.140625" customWidth="1"/>
    <col min="5" max="10" width="13.140625" customWidth="1"/>
    <col min="11" max="11" width="23.42578125" customWidth="1"/>
    <col min="15" max="15" width="3.28515625" hidden="1" customWidth="1"/>
  </cols>
  <sheetData>
    <row r="1" spans="1:15" s="2" customFormat="1" ht="11.25" x14ac:dyDescent="0.2">
      <c r="A1" s="2" t="s">
        <v>71</v>
      </c>
      <c r="B1" s="64"/>
      <c r="C1" s="64"/>
      <c r="H1" s="2" t="s">
        <v>11</v>
      </c>
      <c r="K1" s="79" t="s">
        <v>58</v>
      </c>
    </row>
    <row r="2" spans="1:15" s="2" customFormat="1" ht="11.25" x14ac:dyDescent="0.2">
      <c r="A2" s="64"/>
      <c r="B2" s="64"/>
      <c r="C2" s="64"/>
      <c r="D2" s="68"/>
      <c r="E2" s="68"/>
      <c r="F2" s="68"/>
      <c r="G2" s="68"/>
      <c r="H2" s="68"/>
      <c r="I2" s="68"/>
    </row>
    <row r="3" spans="1:15" s="2" customFormat="1" x14ac:dyDescent="0.2">
      <c r="A3" s="64"/>
      <c r="B3" s="64"/>
      <c r="C3" s="64"/>
      <c r="J3"/>
      <c r="K3"/>
    </row>
    <row r="4" spans="1:15" s="2" customFormat="1" x14ac:dyDescent="0.2">
      <c r="A4" s="64"/>
      <c r="B4" s="64"/>
      <c r="C4" s="64"/>
      <c r="D4" s="86" t="s">
        <v>20</v>
      </c>
      <c r="E4" s="86"/>
      <c r="F4" s="86"/>
      <c r="G4" s="86"/>
      <c r="H4" s="86"/>
      <c r="I4" s="86"/>
      <c r="J4"/>
      <c r="K4"/>
    </row>
    <row r="5" spans="1:15" s="2" customFormat="1" x14ac:dyDescent="0.2">
      <c r="A5" s="64"/>
      <c r="B5" s="64"/>
      <c r="C5" s="64"/>
      <c r="D5" s="86" t="s">
        <v>14</v>
      </c>
      <c r="E5" s="86"/>
      <c r="F5" s="86"/>
      <c r="G5" s="86"/>
      <c r="H5" s="86"/>
      <c r="I5" s="86"/>
      <c r="J5"/>
      <c r="K5"/>
    </row>
    <row r="6" spans="1:15" s="2" customFormat="1" x14ac:dyDescent="0.2">
      <c r="J6"/>
      <c r="K6"/>
    </row>
    <row r="7" spans="1:15" s="2" customFormat="1" x14ac:dyDescent="0.2">
      <c r="D7" s="72"/>
      <c r="E7" s="110" t="s">
        <v>73</v>
      </c>
      <c r="F7" s="110"/>
      <c r="G7" s="110"/>
      <c r="H7" s="72"/>
      <c r="I7" s="72"/>
      <c r="J7"/>
      <c r="K7"/>
    </row>
    <row r="8" spans="1:15" s="2" customFormat="1" x14ac:dyDescent="0.2">
      <c r="D8" s="74"/>
      <c r="E8" s="74"/>
      <c r="F8" s="74"/>
      <c r="G8" s="74"/>
      <c r="H8" s="74"/>
      <c r="I8" s="74"/>
      <c r="J8"/>
      <c r="K8"/>
    </row>
    <row r="9" spans="1:15" s="2" customFormat="1" ht="11.25" x14ac:dyDescent="0.2">
      <c r="I9" s="79"/>
      <c r="J9" s="9"/>
      <c r="K9" s="9"/>
    </row>
    <row r="10" spans="1:15" s="2" customFormat="1" ht="11.25" x14ac:dyDescent="0.2"/>
    <row r="11" spans="1:15" s="2" customFormat="1" ht="11.25" x14ac:dyDescent="0.2"/>
    <row r="12" spans="1:15" s="2" customFormat="1" ht="11.25" x14ac:dyDescent="0.2">
      <c r="B12" s="63" t="s">
        <v>67</v>
      </c>
      <c r="C12" s="63"/>
      <c r="D12" s="63"/>
      <c r="E12" s="63"/>
      <c r="F12" s="63"/>
      <c r="G12" s="63"/>
      <c r="H12" s="63"/>
      <c r="I12" s="63"/>
      <c r="J12" s="63"/>
    </row>
    <row r="13" spans="1:15" s="2" customFormat="1" ht="12.75" customHeight="1" x14ac:dyDescent="0.2">
      <c r="B13" s="93" t="s">
        <v>8</v>
      </c>
      <c r="C13" s="94"/>
      <c r="D13" s="95"/>
      <c r="E13" s="99" t="s">
        <v>42</v>
      </c>
      <c r="F13" s="100"/>
      <c r="G13" s="100"/>
      <c r="H13" s="100"/>
      <c r="I13" s="100"/>
      <c r="J13" s="101"/>
      <c r="O13" s="55">
        <v>5</v>
      </c>
    </row>
    <row r="14" spans="1:15" s="2" customFormat="1" ht="24.95" customHeight="1" x14ac:dyDescent="0.2">
      <c r="B14" s="96"/>
      <c r="C14" s="97"/>
      <c r="D14" s="98"/>
      <c r="E14" s="81">
        <v>6</v>
      </c>
      <c r="F14" s="81">
        <v>7</v>
      </c>
      <c r="G14" s="81">
        <v>8</v>
      </c>
      <c r="H14" s="81">
        <v>9</v>
      </c>
      <c r="I14" s="81">
        <v>10</v>
      </c>
      <c r="J14" s="81">
        <v>11</v>
      </c>
      <c r="O14" s="2" t="s">
        <v>35</v>
      </c>
    </row>
    <row r="15" spans="1:15" s="2" customFormat="1" ht="17.45" customHeight="1" x14ac:dyDescent="0.2">
      <c r="B15" s="82" t="s">
        <v>39</v>
      </c>
      <c r="C15" s="83"/>
      <c r="D15" s="84"/>
      <c r="E15" s="54">
        <v>92</v>
      </c>
      <c r="F15" s="19">
        <v>117</v>
      </c>
      <c r="G15" s="19">
        <v>173</v>
      </c>
      <c r="H15" s="19">
        <v>268</v>
      </c>
      <c r="I15" s="19">
        <v>292</v>
      </c>
      <c r="J15" s="19">
        <v>330</v>
      </c>
    </row>
    <row r="16" spans="1:15" s="2" customFormat="1" ht="17.45" customHeight="1" x14ac:dyDescent="0.2">
      <c r="B16" s="82" t="s">
        <v>0</v>
      </c>
      <c r="C16" s="83"/>
      <c r="D16" s="84"/>
      <c r="E16" s="54">
        <v>73</v>
      </c>
      <c r="F16" s="19">
        <v>72</v>
      </c>
      <c r="G16" s="19">
        <v>78</v>
      </c>
      <c r="H16" s="19">
        <v>90</v>
      </c>
      <c r="I16" s="19">
        <v>78</v>
      </c>
      <c r="J16" s="19">
        <v>70</v>
      </c>
    </row>
    <row r="17" spans="1:11" s="2" customFormat="1" ht="17.45" customHeight="1" x14ac:dyDescent="0.2">
      <c r="B17" s="82" t="s">
        <v>1</v>
      </c>
      <c r="C17" s="83"/>
      <c r="D17" s="84"/>
      <c r="E17" s="54">
        <v>3158</v>
      </c>
      <c r="F17" s="19">
        <v>2888</v>
      </c>
      <c r="G17" s="19">
        <v>2635</v>
      </c>
      <c r="H17" s="19">
        <v>2170</v>
      </c>
      <c r="I17" s="19">
        <v>1628</v>
      </c>
      <c r="J17" s="19">
        <v>1090</v>
      </c>
    </row>
    <row r="18" spans="1:11" s="2" customFormat="1" ht="17.45" customHeight="1" x14ac:dyDescent="0.2">
      <c r="B18" s="82" t="s">
        <v>2</v>
      </c>
      <c r="C18" s="83"/>
      <c r="D18" s="84"/>
      <c r="E18" s="54">
        <v>16</v>
      </c>
      <c r="F18" s="19">
        <v>22</v>
      </c>
      <c r="G18" s="19">
        <v>20</v>
      </c>
      <c r="H18" s="19">
        <v>30</v>
      </c>
      <c r="I18" s="19">
        <v>25</v>
      </c>
      <c r="J18" s="19">
        <v>16</v>
      </c>
    </row>
    <row r="19" spans="1:11" s="2" customFormat="1" ht="17.45" customHeight="1" x14ac:dyDescent="0.2">
      <c r="B19" s="82" t="s">
        <v>12</v>
      </c>
      <c r="C19" s="83"/>
      <c r="D19" s="84"/>
      <c r="E19" s="54">
        <v>153</v>
      </c>
      <c r="F19" s="19">
        <v>269</v>
      </c>
      <c r="G19" s="19">
        <v>325</v>
      </c>
      <c r="H19" s="19">
        <v>438</v>
      </c>
      <c r="I19" s="19">
        <v>454</v>
      </c>
      <c r="J19" s="19">
        <v>436</v>
      </c>
    </row>
    <row r="20" spans="1:11" s="2" customFormat="1" ht="17.45" customHeight="1" x14ac:dyDescent="0.2">
      <c r="B20" s="82" t="s">
        <v>3</v>
      </c>
      <c r="C20" s="83"/>
      <c r="D20" s="84"/>
      <c r="E20" s="54">
        <v>59</v>
      </c>
      <c r="F20" s="19">
        <v>58</v>
      </c>
      <c r="G20" s="19">
        <v>55</v>
      </c>
      <c r="H20" s="19">
        <v>45</v>
      </c>
      <c r="I20" s="19">
        <v>45</v>
      </c>
      <c r="J20" s="19">
        <v>47</v>
      </c>
    </row>
    <row r="21" spans="1:11" s="2" customFormat="1" ht="17.45" customHeight="1" x14ac:dyDescent="0.2">
      <c r="B21" s="82" t="s">
        <v>4</v>
      </c>
      <c r="C21" s="83"/>
      <c r="D21" s="84"/>
      <c r="E21" s="54">
        <v>443</v>
      </c>
      <c r="F21" s="19">
        <v>646</v>
      </c>
      <c r="G21" s="19">
        <v>904</v>
      </c>
      <c r="H21" s="19">
        <v>1175</v>
      </c>
      <c r="I21" s="19">
        <v>1207</v>
      </c>
      <c r="J21" s="19">
        <v>1316</v>
      </c>
    </row>
    <row r="22" spans="1:11" s="2" customFormat="1" ht="17.45" customHeight="1" x14ac:dyDescent="0.2">
      <c r="B22" s="82" t="s">
        <v>5</v>
      </c>
      <c r="C22" s="83"/>
      <c r="D22" s="84"/>
      <c r="E22" s="54">
        <v>44</v>
      </c>
      <c r="F22" s="19">
        <v>319</v>
      </c>
      <c r="G22" s="19">
        <v>1045</v>
      </c>
      <c r="H22" s="19">
        <v>1894</v>
      </c>
      <c r="I22" s="19">
        <v>2353</v>
      </c>
      <c r="J22" s="19">
        <v>2637</v>
      </c>
    </row>
    <row r="23" spans="1:11" s="2" customFormat="1" ht="17.45" customHeight="1" x14ac:dyDescent="0.2">
      <c r="B23" s="82" t="s">
        <v>9</v>
      </c>
      <c r="C23" s="83"/>
      <c r="D23" s="84"/>
      <c r="E23" s="54">
        <v>1</v>
      </c>
      <c r="F23" s="19">
        <v>0</v>
      </c>
      <c r="G23" s="19">
        <v>3</v>
      </c>
      <c r="H23" s="19">
        <v>0</v>
      </c>
      <c r="I23" s="19">
        <v>0</v>
      </c>
      <c r="J23" s="19">
        <v>0</v>
      </c>
    </row>
    <row r="24" spans="1:11" s="2" customFormat="1" ht="17.45" customHeight="1" x14ac:dyDescent="0.2">
      <c r="B24" s="82" t="s">
        <v>10</v>
      </c>
      <c r="C24" s="83"/>
      <c r="D24" s="84"/>
      <c r="E24" s="54">
        <v>-9</v>
      </c>
      <c r="F24" s="19">
        <v>-9</v>
      </c>
      <c r="G24" s="19">
        <v>-9</v>
      </c>
      <c r="H24" s="19">
        <v>-9</v>
      </c>
      <c r="I24" s="19">
        <v>-9</v>
      </c>
      <c r="J24" s="19">
        <v>-9</v>
      </c>
    </row>
    <row r="25" spans="1:11" s="2" customFormat="1" ht="17.45" customHeight="1" x14ac:dyDescent="0.2">
      <c r="B25" s="82" t="s">
        <v>6</v>
      </c>
      <c r="C25" s="83"/>
      <c r="D25" s="84"/>
      <c r="E25" s="54">
        <v>667</v>
      </c>
      <c r="F25" s="19">
        <v>690</v>
      </c>
      <c r="G25" s="19">
        <v>716</v>
      </c>
      <c r="H25" s="19">
        <v>739</v>
      </c>
      <c r="I25" s="19">
        <v>720</v>
      </c>
      <c r="J25" s="19">
        <v>768</v>
      </c>
    </row>
    <row r="26" spans="1:11" s="2" customFormat="1" ht="17.45" customHeight="1" x14ac:dyDescent="0.2">
      <c r="B26" s="82" t="s">
        <v>7</v>
      </c>
      <c r="C26" s="83"/>
      <c r="D26" s="84"/>
      <c r="E26" s="54">
        <v>13</v>
      </c>
      <c r="F26" s="19">
        <v>20</v>
      </c>
      <c r="G26" s="19">
        <v>12</v>
      </c>
      <c r="H26" s="19">
        <v>14</v>
      </c>
      <c r="I26" s="19">
        <v>17</v>
      </c>
      <c r="J26" s="19">
        <v>27</v>
      </c>
    </row>
    <row r="27" spans="1:11" s="2" customFormat="1" ht="17.45" customHeight="1" x14ac:dyDescent="0.2">
      <c r="B27" s="82" t="s">
        <v>32</v>
      </c>
      <c r="C27" s="83"/>
      <c r="D27" s="84"/>
      <c r="E27" s="54">
        <v>0</v>
      </c>
      <c r="F27" s="19">
        <v>0</v>
      </c>
      <c r="G27" s="19">
        <v>0</v>
      </c>
      <c r="H27" s="19">
        <v>0</v>
      </c>
      <c r="I27" s="24"/>
      <c r="J27" s="24"/>
    </row>
    <row r="28" spans="1:11" s="2" customFormat="1" ht="17.45" customHeight="1" x14ac:dyDescent="0.2">
      <c r="B28" s="82" t="s">
        <v>21</v>
      </c>
      <c r="C28" s="83"/>
      <c r="D28" s="84"/>
      <c r="E28" s="54">
        <v>4719</v>
      </c>
      <c r="F28" s="19">
        <v>5101</v>
      </c>
      <c r="G28" s="19">
        <v>5966</v>
      </c>
      <c r="H28" s="19">
        <v>6863</v>
      </c>
      <c r="I28" s="19">
        <v>6819</v>
      </c>
      <c r="J28" s="19">
        <v>6737</v>
      </c>
    </row>
    <row r="29" spans="1:11" s="53" customFormat="1" ht="9.75" customHeight="1" x14ac:dyDescent="0.2">
      <c r="B29" s="39"/>
      <c r="C29" s="39"/>
      <c r="D29" s="39"/>
      <c r="E29" s="40"/>
      <c r="F29" s="40"/>
      <c r="G29" s="40"/>
      <c r="H29" s="40"/>
      <c r="I29" s="40"/>
      <c r="J29" s="40"/>
    </row>
    <row r="30" spans="1:11" s="2" customFormat="1" ht="11.25" x14ac:dyDescent="0.2">
      <c r="B30" s="116" t="s">
        <v>44</v>
      </c>
      <c r="C30" s="116"/>
      <c r="D30" s="116"/>
      <c r="E30" s="116"/>
      <c r="F30" s="116"/>
      <c r="G30" s="116"/>
      <c r="H30" s="116"/>
      <c r="I30" s="116"/>
      <c r="J30" s="116"/>
      <c r="K30" s="116"/>
    </row>
    <row r="31" spans="1:11" s="2" customFormat="1" ht="11.25" x14ac:dyDescent="0.2">
      <c r="B31" s="1"/>
    </row>
    <row r="32" spans="1:11" s="2" customFormat="1" ht="11.25" x14ac:dyDescent="0.2">
      <c r="A32" s="1"/>
      <c r="B32" s="1"/>
    </row>
    <row r="33" spans="1:10" s="2" customFormat="1" x14ac:dyDescent="0.2">
      <c r="B33" s="114" t="s">
        <v>28</v>
      </c>
      <c r="C33" s="117"/>
      <c r="D33" s="117"/>
      <c r="E33" s="20">
        <f>MAX(E15,0)+MAX(E16,0)+MAX(E17,0)+MAX(E18,0)+MAX(E19,0)+MAX(E20,0)+MAX(E21,0)+MAX(E22,0)+MAX(E23,0)+MAX(E24,0)+MAX(E25,0)+MAX(E26,0)+MAX(E27,0)</f>
        <v>4719</v>
      </c>
      <c r="F33" s="20">
        <f>MAX(F15,0)+MAX(F16,0)+MAX(F17,0)+MAX(F18,0)+MAX(F19,0)+MAX(F20,0)+MAX(F21,0)+MAX(F22,0)+MAX(F23,0)+MAX(F24,0)+MAX(F25,0)+MAX(F26,0)+MAX(F27,0)</f>
        <v>5101</v>
      </c>
      <c r="G33" s="20">
        <f>MAX(G15,0)+MAX(G16,0)+MAX(G17,0)+MAX(G18,0)+MAX(G19,0)+MAX(G20,0)+MAX(G21,0)+MAX(G22,0)+MAX(G23,0)+MAX(G24,0)+MAX(G25,0)+MAX(G26,0)+MAX(G27,0)</f>
        <v>5966</v>
      </c>
      <c r="H33" s="20">
        <f>MAX(H15,0)+MAX(H16,0)+MAX(H17,0)+MAX(H18,0)+MAX(H19,0)+MAX(H20,0)+MAX(H21,0)+MAX(H22,0)+MAX(H23,0)+MAX(H24,0)+MAX(H25,0)+MAX(H26,0)+MAX(H27,0)</f>
        <v>6863</v>
      </c>
      <c r="I33" s="20">
        <f>MAX(I15,0)+MAX(I16,0)+MAX(I17,0)+MAX(I18,0)+MAX(I19,0)+MAX(I20,0)+MAX(I21,0)+MAX(I22,0)+MAX(I23,0)+MAX(I24,0)+MAX(I25,0)+MAX(I26,0)</f>
        <v>6819</v>
      </c>
      <c r="J33" s="20">
        <f>MAX(J15,0)+MAX(J16,0)+MAX(J17,0)+MAX(J18,0)+MAX(J19,0)+MAX(J20,0)+MAX(J21,0)+MAX(J22,0)+MAX(J23,0)+MAX(J24,0)+MAX(J25,0)+MAX(J26,0)</f>
        <v>6737</v>
      </c>
    </row>
    <row r="34" spans="1:10" s="2" customFormat="1" ht="12.75" customHeight="1" x14ac:dyDescent="0.2">
      <c r="A34" s="118"/>
      <c r="B34" s="118"/>
    </row>
    <row r="35" spans="1:10" s="2" customFormat="1" ht="11.25" x14ac:dyDescent="0.2"/>
    <row r="36" spans="1:10" s="2" customFormat="1" ht="11.25" x14ac:dyDescent="0.2"/>
    <row r="37" spans="1:10" s="2" customFormat="1" ht="11.25" x14ac:dyDescent="0.2"/>
  </sheetData>
  <sheetProtection sheet="1" objects="1" scenarios="1"/>
  <mergeCells count="22">
    <mergeCell ref="B28:D28"/>
    <mergeCell ref="B30:K30"/>
    <mergeCell ref="B33:D33"/>
    <mergeCell ref="A34:B34"/>
    <mergeCell ref="B22:D22"/>
    <mergeCell ref="B23:D23"/>
    <mergeCell ref="B24:D24"/>
    <mergeCell ref="B25:D25"/>
    <mergeCell ref="B26:D26"/>
    <mergeCell ref="B27:D27"/>
    <mergeCell ref="B21:D21"/>
    <mergeCell ref="D4:I4"/>
    <mergeCell ref="D5:I5"/>
    <mergeCell ref="E7:G7"/>
    <mergeCell ref="B13:D14"/>
    <mergeCell ref="E13:J13"/>
    <mergeCell ref="B15:D15"/>
    <mergeCell ref="B16:D16"/>
    <mergeCell ref="B17:D17"/>
    <mergeCell ref="B18:D18"/>
    <mergeCell ref="B19:D19"/>
    <mergeCell ref="B20:D20"/>
  </mergeCells>
  <conditionalFormatting sqref="E33:J33">
    <cfRule type="expression" dxfId="8" priority="1" stopIfTrue="1">
      <formula>MAX(E28,0)&lt;&gt;E33</formula>
    </cfRule>
  </conditionalFormatting>
  <pageMargins left="0.53" right="0.62" top="0.75" bottom="0.88" header="0.5" footer="0.5"/>
  <pageSetup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zoomScale="90" zoomScaleNormal="90" workbookViewId="0">
      <selection activeCell="K4" sqref="K4"/>
    </sheetView>
  </sheetViews>
  <sheetFormatPr defaultRowHeight="12.75" x14ac:dyDescent="0.2"/>
  <cols>
    <col min="1" max="3" width="10.7109375" customWidth="1"/>
    <col min="4" max="4" width="13.5703125" customWidth="1"/>
    <col min="5" max="8" width="10.7109375" customWidth="1"/>
    <col min="9" max="9" width="11.85546875" customWidth="1"/>
    <col min="10" max="10" width="12.5703125" customWidth="1"/>
    <col min="11" max="11" width="10.7109375" customWidth="1"/>
    <col min="15" max="15" width="1.28515625" hidden="1" customWidth="1"/>
  </cols>
  <sheetData>
    <row r="1" spans="1:15" x14ac:dyDescent="0.2">
      <c r="A1" s="2" t="s">
        <v>71</v>
      </c>
      <c r="B1" s="64"/>
      <c r="C1" s="64"/>
      <c r="D1" s="2"/>
      <c r="E1" s="2"/>
      <c r="F1" s="2"/>
      <c r="G1" s="2"/>
      <c r="H1" s="2" t="s">
        <v>11</v>
      </c>
      <c r="I1" s="2"/>
      <c r="K1" s="68" t="s">
        <v>59</v>
      </c>
    </row>
    <row r="2" spans="1:15" x14ac:dyDescent="0.2">
      <c r="A2" s="64"/>
      <c r="B2" s="64"/>
      <c r="C2" s="64"/>
      <c r="D2" s="68"/>
      <c r="E2" s="68"/>
      <c r="F2" s="68"/>
      <c r="G2" s="68"/>
      <c r="H2" s="68"/>
      <c r="I2" s="68"/>
      <c r="J2" s="2"/>
      <c r="K2" s="2"/>
    </row>
    <row r="3" spans="1:15" x14ac:dyDescent="0.2">
      <c r="A3" s="64"/>
      <c r="B3" s="64"/>
      <c r="C3" s="64"/>
      <c r="D3" s="2"/>
      <c r="E3" s="2"/>
      <c r="F3" s="2"/>
      <c r="G3" s="2"/>
      <c r="H3" s="2"/>
      <c r="I3" s="2"/>
    </row>
    <row r="4" spans="1:15" x14ac:dyDescent="0.2">
      <c r="A4" s="64"/>
      <c r="B4" s="64"/>
      <c r="C4" s="64"/>
      <c r="D4" s="68" t="s">
        <v>20</v>
      </c>
      <c r="E4" s="68"/>
      <c r="F4" s="68"/>
      <c r="G4" s="68"/>
      <c r="H4" s="68"/>
      <c r="I4" s="68"/>
    </row>
    <row r="5" spans="1:15" x14ac:dyDescent="0.2">
      <c r="A5" s="64"/>
      <c r="B5" s="64"/>
      <c r="C5" s="64"/>
      <c r="D5" s="68" t="s">
        <v>14</v>
      </c>
      <c r="E5" s="68"/>
      <c r="F5" s="68"/>
      <c r="G5" s="68"/>
      <c r="H5" s="68"/>
      <c r="I5" s="68"/>
    </row>
    <row r="6" spans="1:15" x14ac:dyDescent="0.2">
      <c r="A6" s="2"/>
      <c r="B6" s="2"/>
      <c r="C6" s="2"/>
      <c r="D6" s="2"/>
      <c r="E6" s="2"/>
      <c r="F6" s="2"/>
      <c r="G6" s="2"/>
      <c r="H6" s="2"/>
      <c r="I6" s="2"/>
    </row>
    <row r="7" spans="1:15" x14ac:dyDescent="0.2">
      <c r="A7" s="2"/>
      <c r="B7" s="2"/>
      <c r="C7" s="2"/>
      <c r="D7" s="110" t="s">
        <v>73</v>
      </c>
      <c r="E7" s="110"/>
      <c r="F7" s="110"/>
      <c r="G7" s="110"/>
      <c r="H7" s="110"/>
      <c r="I7" s="110"/>
    </row>
    <row r="8" spans="1:15" x14ac:dyDescent="0.2">
      <c r="A8" s="2"/>
      <c r="B8" s="2"/>
      <c r="C8" s="2"/>
      <c r="D8" s="74"/>
      <c r="E8" s="74"/>
      <c r="F8" s="74"/>
      <c r="G8" s="74"/>
      <c r="H8" s="74"/>
      <c r="I8" s="74"/>
    </row>
    <row r="9" spans="1:15" x14ac:dyDescent="0.2">
      <c r="A9" s="2"/>
      <c r="B9" s="2"/>
      <c r="C9" s="2"/>
      <c r="D9" s="2"/>
      <c r="E9" s="2"/>
      <c r="F9" s="2"/>
      <c r="G9" s="2"/>
      <c r="H9" s="2"/>
      <c r="I9" s="79"/>
    </row>
    <row r="10" spans="1:15" x14ac:dyDescent="0.2">
      <c r="A10" s="2"/>
      <c r="B10" s="2"/>
      <c r="C10" s="2"/>
      <c r="D10" s="2"/>
      <c r="E10" s="2"/>
      <c r="F10" s="2"/>
      <c r="G10" s="2"/>
      <c r="H10" s="2"/>
      <c r="I10" s="79"/>
      <c r="J10" s="9"/>
      <c r="K10" s="9"/>
    </row>
    <row r="11" spans="1:15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5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5" x14ac:dyDescent="0.2">
      <c r="A13" s="2"/>
      <c r="B13" s="119" t="s">
        <v>68</v>
      </c>
      <c r="C13" s="119"/>
      <c r="D13" s="119"/>
      <c r="E13" s="119"/>
      <c r="F13" s="119"/>
      <c r="G13" s="119"/>
      <c r="H13" s="119"/>
      <c r="I13" s="119"/>
      <c r="J13" s="119"/>
      <c r="K13" s="2"/>
    </row>
    <row r="14" spans="1:15" x14ac:dyDescent="0.2">
      <c r="A14" s="2"/>
      <c r="B14" s="93" t="s">
        <v>8</v>
      </c>
      <c r="C14" s="94"/>
      <c r="D14" s="95"/>
      <c r="E14" s="99" t="s">
        <v>42</v>
      </c>
      <c r="F14" s="100"/>
      <c r="G14" s="100"/>
      <c r="H14" s="100"/>
      <c r="I14" s="100"/>
      <c r="J14" s="101"/>
      <c r="K14" s="2"/>
      <c r="O14">
        <v>6</v>
      </c>
    </row>
    <row r="15" spans="1:15" ht="15.95" customHeight="1" x14ac:dyDescent="0.2">
      <c r="A15" s="2"/>
      <c r="B15" s="96"/>
      <c r="C15" s="97"/>
      <c r="D15" s="98"/>
      <c r="E15" s="81">
        <v>12</v>
      </c>
      <c r="F15" s="81">
        <v>13</v>
      </c>
      <c r="G15" s="81">
        <v>14</v>
      </c>
      <c r="H15" s="81">
        <v>15</v>
      </c>
      <c r="I15" s="81">
        <v>16</v>
      </c>
      <c r="J15" s="81">
        <v>17</v>
      </c>
      <c r="K15" s="2"/>
      <c r="O15" t="s">
        <v>11</v>
      </c>
    </row>
    <row r="16" spans="1:15" ht="15.95" customHeight="1" x14ac:dyDescent="0.2">
      <c r="A16" s="2"/>
      <c r="B16" s="82" t="s">
        <v>39</v>
      </c>
      <c r="C16" s="83"/>
      <c r="D16" s="84"/>
      <c r="E16" s="54">
        <v>293</v>
      </c>
      <c r="F16" s="19">
        <v>317</v>
      </c>
      <c r="G16" s="19">
        <v>337</v>
      </c>
      <c r="H16" s="19">
        <v>357</v>
      </c>
      <c r="I16" s="19">
        <v>385</v>
      </c>
      <c r="J16" s="19">
        <v>370</v>
      </c>
      <c r="K16" s="2"/>
    </row>
    <row r="17" spans="1:11" ht="15.95" customHeight="1" x14ac:dyDescent="0.2">
      <c r="A17" s="2"/>
      <c r="B17" s="82" t="s">
        <v>0</v>
      </c>
      <c r="C17" s="83"/>
      <c r="D17" s="84"/>
      <c r="E17" s="54">
        <v>65</v>
      </c>
      <c r="F17" s="19">
        <v>60</v>
      </c>
      <c r="G17" s="19">
        <v>45</v>
      </c>
      <c r="H17" s="19">
        <v>51</v>
      </c>
      <c r="I17" s="19">
        <v>57</v>
      </c>
      <c r="J17" s="19">
        <v>50</v>
      </c>
      <c r="K17" s="2"/>
    </row>
    <row r="18" spans="1:11" ht="15.95" customHeight="1" x14ac:dyDescent="0.2">
      <c r="A18" s="2"/>
      <c r="B18" s="82" t="s">
        <v>1</v>
      </c>
      <c r="C18" s="83"/>
      <c r="D18" s="84"/>
      <c r="E18" s="54">
        <v>720</v>
      </c>
      <c r="F18" s="19">
        <v>525</v>
      </c>
      <c r="G18" s="19">
        <v>399</v>
      </c>
      <c r="H18" s="19">
        <v>286</v>
      </c>
      <c r="I18" s="19">
        <v>237</v>
      </c>
      <c r="J18" s="19">
        <v>213</v>
      </c>
      <c r="K18" s="2"/>
    </row>
    <row r="19" spans="1:11" ht="15.95" customHeight="1" x14ac:dyDescent="0.2">
      <c r="A19" s="2"/>
      <c r="B19" s="82" t="s">
        <v>2</v>
      </c>
      <c r="C19" s="83"/>
      <c r="D19" s="84"/>
      <c r="E19" s="54">
        <v>29</v>
      </c>
      <c r="F19" s="19">
        <v>20</v>
      </c>
      <c r="G19" s="19">
        <v>30</v>
      </c>
      <c r="H19" s="19">
        <v>15</v>
      </c>
      <c r="I19" s="19">
        <v>22</v>
      </c>
      <c r="J19" s="19">
        <v>14</v>
      </c>
      <c r="K19" s="2"/>
    </row>
    <row r="20" spans="1:11" ht="15.95" customHeight="1" x14ac:dyDescent="0.2">
      <c r="A20" s="2"/>
      <c r="B20" s="82" t="s">
        <v>12</v>
      </c>
      <c r="C20" s="83"/>
      <c r="D20" s="84"/>
      <c r="E20" s="54">
        <v>438</v>
      </c>
      <c r="F20" s="19">
        <v>467</v>
      </c>
      <c r="G20" s="19">
        <v>492</v>
      </c>
      <c r="H20" s="19">
        <v>473</v>
      </c>
      <c r="I20" s="19">
        <v>485</v>
      </c>
      <c r="J20" s="19">
        <v>377</v>
      </c>
      <c r="K20" s="2"/>
    </row>
    <row r="21" spans="1:11" ht="15.95" customHeight="1" x14ac:dyDescent="0.2">
      <c r="A21" s="2"/>
      <c r="B21" s="82" t="s">
        <v>3</v>
      </c>
      <c r="C21" s="83"/>
      <c r="D21" s="84"/>
      <c r="E21" s="54">
        <v>34</v>
      </c>
      <c r="F21" s="19">
        <v>37</v>
      </c>
      <c r="G21" s="19">
        <v>37</v>
      </c>
      <c r="H21" s="19">
        <v>31</v>
      </c>
      <c r="I21" s="19">
        <v>33</v>
      </c>
      <c r="J21" s="19">
        <v>35</v>
      </c>
      <c r="K21" s="2"/>
    </row>
    <row r="22" spans="1:11" ht="15.95" customHeight="1" x14ac:dyDescent="0.2">
      <c r="A22" s="2"/>
      <c r="B22" s="82" t="s">
        <v>4</v>
      </c>
      <c r="C22" s="83"/>
      <c r="D22" s="84"/>
      <c r="E22" s="54">
        <v>1323</v>
      </c>
      <c r="F22" s="19">
        <v>1290</v>
      </c>
      <c r="G22" s="19">
        <v>1389</v>
      </c>
      <c r="H22" s="19">
        <v>1256</v>
      </c>
      <c r="I22" s="19">
        <v>1122</v>
      </c>
      <c r="J22" s="19">
        <v>1087</v>
      </c>
      <c r="K22" s="2"/>
    </row>
    <row r="23" spans="1:11" ht="15.95" customHeight="1" x14ac:dyDescent="0.2">
      <c r="A23" s="2"/>
      <c r="B23" s="82" t="s">
        <v>5</v>
      </c>
      <c r="C23" s="83"/>
      <c r="D23" s="84"/>
      <c r="E23" s="54">
        <v>2729</v>
      </c>
      <c r="F23" s="19">
        <v>2702</v>
      </c>
      <c r="G23" s="19">
        <v>2735</v>
      </c>
      <c r="H23" s="19">
        <v>2638</v>
      </c>
      <c r="I23" s="19">
        <v>2535</v>
      </c>
      <c r="J23" s="19">
        <v>2360</v>
      </c>
      <c r="K23" s="2"/>
    </row>
    <row r="24" spans="1:11" ht="15.95" customHeight="1" x14ac:dyDescent="0.2">
      <c r="A24" s="2"/>
      <c r="B24" s="82" t="s">
        <v>9</v>
      </c>
      <c r="C24" s="83"/>
      <c r="D24" s="84"/>
      <c r="E24" s="54">
        <v>0</v>
      </c>
      <c r="F24" s="19">
        <v>1</v>
      </c>
      <c r="G24" s="19">
        <v>0</v>
      </c>
      <c r="H24" s="19">
        <v>0</v>
      </c>
      <c r="I24" s="19">
        <v>3</v>
      </c>
      <c r="J24" s="19">
        <v>2</v>
      </c>
      <c r="K24" s="2"/>
    </row>
    <row r="25" spans="1:11" ht="15.95" customHeight="1" x14ac:dyDescent="0.2">
      <c r="A25" s="2"/>
      <c r="B25" s="82" t="s">
        <v>10</v>
      </c>
      <c r="C25" s="83"/>
      <c r="D25" s="84"/>
      <c r="E25" s="54">
        <v>-9</v>
      </c>
      <c r="F25" s="19">
        <v>-9</v>
      </c>
      <c r="G25" s="19">
        <v>-9</v>
      </c>
      <c r="H25" s="19">
        <v>-9</v>
      </c>
      <c r="I25" s="19">
        <v>-9</v>
      </c>
      <c r="J25" s="19">
        <v>-9</v>
      </c>
      <c r="K25" s="2"/>
    </row>
    <row r="26" spans="1:11" ht="15.95" customHeight="1" x14ac:dyDescent="0.2">
      <c r="A26" s="2"/>
      <c r="B26" s="82" t="s">
        <v>6</v>
      </c>
      <c r="C26" s="83"/>
      <c r="D26" s="84"/>
      <c r="E26" s="54">
        <v>755</v>
      </c>
      <c r="F26" s="19">
        <v>732</v>
      </c>
      <c r="G26" s="19">
        <v>740</v>
      </c>
      <c r="H26" s="19">
        <v>736</v>
      </c>
      <c r="I26" s="19">
        <v>613</v>
      </c>
      <c r="J26" s="19">
        <v>610</v>
      </c>
      <c r="K26" s="2"/>
    </row>
    <row r="27" spans="1:11" ht="15.95" customHeight="1" x14ac:dyDescent="0.2">
      <c r="A27" s="2"/>
      <c r="B27" s="82" t="s">
        <v>7</v>
      </c>
      <c r="C27" s="83"/>
      <c r="D27" s="84"/>
      <c r="E27" s="54">
        <v>19</v>
      </c>
      <c r="F27" s="19">
        <v>18</v>
      </c>
      <c r="G27" s="19">
        <v>20</v>
      </c>
      <c r="H27" s="19">
        <v>35</v>
      </c>
      <c r="I27" s="19">
        <v>24</v>
      </c>
      <c r="J27" s="19">
        <v>30</v>
      </c>
      <c r="K27" s="2"/>
    </row>
    <row r="28" spans="1:11" ht="15.95" customHeight="1" x14ac:dyDescent="0.2">
      <c r="A28" s="2"/>
      <c r="B28" s="82" t="s">
        <v>24</v>
      </c>
      <c r="C28" s="83"/>
      <c r="D28" s="84"/>
      <c r="E28" s="13" t="s">
        <v>11</v>
      </c>
      <c r="F28" s="13" t="s">
        <v>11</v>
      </c>
      <c r="G28" s="13" t="s">
        <v>11</v>
      </c>
      <c r="H28" s="13" t="s">
        <v>11</v>
      </c>
      <c r="I28" s="13"/>
      <c r="J28" s="13"/>
      <c r="K28" s="2"/>
    </row>
    <row r="29" spans="1:11" x14ac:dyDescent="0.2">
      <c r="A29" s="2"/>
      <c r="B29" s="82" t="s">
        <v>21</v>
      </c>
      <c r="C29" s="83"/>
      <c r="D29" s="84"/>
      <c r="E29" s="54">
        <v>6405</v>
      </c>
      <c r="F29" s="19">
        <v>6169</v>
      </c>
      <c r="G29" s="19">
        <v>6224</v>
      </c>
      <c r="H29" s="19">
        <v>5878</v>
      </c>
      <c r="I29" s="19">
        <v>5516</v>
      </c>
      <c r="J29" s="19">
        <v>5148</v>
      </c>
      <c r="K29" s="2"/>
    </row>
    <row r="30" spans="1:1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">
      <c r="A31" s="2"/>
      <c r="B31" s="120"/>
      <c r="C31" s="121"/>
      <c r="D31" s="2"/>
      <c r="E31" s="2"/>
      <c r="F31" s="2"/>
      <c r="G31" s="2"/>
      <c r="H31" s="2"/>
      <c r="I31" s="2"/>
      <c r="J31" s="2"/>
      <c r="K31" s="2"/>
    </row>
    <row r="32" spans="1:11" x14ac:dyDescent="0.2">
      <c r="A32" s="2"/>
      <c r="B32" s="114" t="s">
        <v>28</v>
      </c>
      <c r="C32" s="117"/>
      <c r="D32" s="117"/>
      <c r="E32" s="20">
        <f t="shared" ref="E32:J32" si="0">MAX(E16,0)+MAX(E17,0)+MAX(E18,0)+MAX(E19,0)+MAX(E20,0)+MAX(E21,0)+MAX(E22,0)+MAX(E23,0)+MAX(E24,0)+MAX(E25,0)+MAX(E26,0)+MAX(E27,0)</f>
        <v>6405</v>
      </c>
      <c r="F32" s="20">
        <f t="shared" si="0"/>
        <v>6169</v>
      </c>
      <c r="G32" s="20">
        <f t="shared" si="0"/>
        <v>6224</v>
      </c>
      <c r="H32" s="20">
        <f t="shared" si="0"/>
        <v>5878</v>
      </c>
      <c r="I32" s="20">
        <f t="shared" si="0"/>
        <v>5516</v>
      </c>
      <c r="J32" s="20">
        <f t="shared" si="0"/>
        <v>5148</v>
      </c>
      <c r="K32" s="2"/>
    </row>
  </sheetData>
  <sheetProtection sheet="1" objects="1" scenarios="1"/>
  <mergeCells count="20">
    <mergeCell ref="B31:C31"/>
    <mergeCell ref="B32:D32"/>
    <mergeCell ref="B24:D24"/>
    <mergeCell ref="B25:D25"/>
    <mergeCell ref="B26:D26"/>
    <mergeCell ref="B27:D27"/>
    <mergeCell ref="B28:D28"/>
    <mergeCell ref="B29:D29"/>
    <mergeCell ref="B23:D23"/>
    <mergeCell ref="D7:I7"/>
    <mergeCell ref="B13:J13"/>
    <mergeCell ref="B14:D15"/>
    <mergeCell ref="E14:J14"/>
    <mergeCell ref="B16:D16"/>
    <mergeCell ref="B17:D17"/>
    <mergeCell ref="B18:D18"/>
    <mergeCell ref="B19:D19"/>
    <mergeCell ref="B20:D20"/>
    <mergeCell ref="B21:D21"/>
    <mergeCell ref="B22:D22"/>
  </mergeCells>
  <conditionalFormatting sqref="E32:J32">
    <cfRule type="expression" dxfId="7" priority="1" stopIfTrue="1">
      <formula>MAX(E29,0)&lt;&gt;E32</formula>
    </cfRule>
  </conditionalFormatting>
  <pageMargins left="0.53" right="0.62" top="0.75" bottom="0.88" header="0.5" footer="0.5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zoomScale="90" zoomScaleNormal="90" workbookViewId="0">
      <selection activeCell="M15" sqref="M15"/>
    </sheetView>
  </sheetViews>
  <sheetFormatPr defaultRowHeight="12.75" x14ac:dyDescent="0.2"/>
  <cols>
    <col min="1" max="1" width="7.28515625" customWidth="1"/>
    <col min="2" max="2" width="10.7109375" customWidth="1"/>
    <col min="3" max="3" width="22.5703125" customWidth="1"/>
    <col min="4" max="8" width="15.42578125" customWidth="1"/>
    <col min="9" max="9" width="21" customWidth="1"/>
    <col min="10" max="10" width="12.85546875" customWidth="1"/>
    <col min="11" max="11" width="9.85546875" hidden="1" customWidth="1"/>
    <col min="12" max="12" width="7.7109375" hidden="1" customWidth="1"/>
    <col min="13" max="13" width="7.7109375" customWidth="1"/>
    <col min="14" max="14" width="2.7109375" hidden="1" customWidth="1"/>
  </cols>
  <sheetData>
    <row r="1" spans="1:14" x14ac:dyDescent="0.2">
      <c r="A1" s="2" t="s">
        <v>72</v>
      </c>
      <c r="B1" s="64"/>
      <c r="C1" s="64"/>
      <c r="D1" s="2"/>
      <c r="E1" s="2"/>
      <c r="F1" s="2"/>
      <c r="G1" s="2"/>
      <c r="H1" s="2" t="s">
        <v>11</v>
      </c>
      <c r="I1" s="79" t="s">
        <v>60</v>
      </c>
    </row>
    <row r="2" spans="1:14" x14ac:dyDescent="0.2">
      <c r="A2" s="64"/>
      <c r="B2" s="64"/>
      <c r="C2" s="64"/>
      <c r="D2" s="68"/>
      <c r="E2" s="68"/>
      <c r="F2" s="68"/>
      <c r="G2" s="68"/>
      <c r="H2" s="68"/>
      <c r="I2" s="2"/>
    </row>
    <row r="3" spans="1:14" x14ac:dyDescent="0.2">
      <c r="A3" s="64"/>
      <c r="B3" s="64"/>
      <c r="C3" s="64"/>
      <c r="D3" s="2"/>
      <c r="E3" s="2"/>
      <c r="F3" s="2"/>
      <c r="G3" s="2"/>
      <c r="H3" s="2"/>
      <c r="I3" s="59"/>
    </row>
    <row r="4" spans="1:14" x14ac:dyDescent="0.2">
      <c r="A4" s="64"/>
      <c r="B4" s="64"/>
      <c r="C4" s="86" t="s">
        <v>20</v>
      </c>
      <c r="D4" s="86"/>
      <c r="E4" s="86"/>
      <c r="F4" s="86"/>
      <c r="G4" s="86"/>
      <c r="H4" s="86"/>
      <c r="I4" s="86"/>
    </row>
    <row r="5" spans="1:14" x14ac:dyDescent="0.2">
      <c r="A5" s="64"/>
      <c r="B5" s="64"/>
      <c r="C5" s="86" t="s">
        <v>14</v>
      </c>
      <c r="D5" s="86"/>
      <c r="E5" s="86"/>
      <c r="F5" s="86"/>
      <c r="G5" s="86"/>
      <c r="H5" s="86"/>
      <c r="I5" s="86"/>
    </row>
    <row r="6" spans="1:14" x14ac:dyDescent="0.2">
      <c r="A6" s="2"/>
      <c r="B6" s="2"/>
      <c r="C6" s="2"/>
      <c r="D6" s="2"/>
      <c r="E6" s="2"/>
      <c r="F6" s="2"/>
      <c r="G6" s="2"/>
      <c r="H6" s="2"/>
      <c r="I6" s="2"/>
    </row>
    <row r="7" spans="1:14" x14ac:dyDescent="0.2">
      <c r="A7" s="2"/>
      <c r="B7" s="2"/>
      <c r="C7" s="2"/>
      <c r="D7" s="110" t="s">
        <v>73</v>
      </c>
      <c r="E7" s="110"/>
      <c r="F7" s="110"/>
      <c r="G7" s="110"/>
      <c r="H7" s="110"/>
      <c r="I7" s="2"/>
    </row>
    <row r="8" spans="1:14" x14ac:dyDescent="0.2">
      <c r="A8" s="2"/>
      <c r="B8" s="2"/>
      <c r="C8" s="2"/>
      <c r="D8" s="74"/>
      <c r="E8" s="74"/>
      <c r="F8" s="74"/>
      <c r="G8" s="74"/>
      <c r="H8" s="74"/>
    </row>
    <row r="9" spans="1:14" x14ac:dyDescent="0.2">
      <c r="A9" s="2"/>
      <c r="B9" s="2"/>
      <c r="C9" s="2"/>
      <c r="D9" s="2"/>
      <c r="E9" s="2"/>
      <c r="F9" s="2"/>
      <c r="G9" s="2"/>
      <c r="H9" s="2"/>
    </row>
    <row r="10" spans="1:14" x14ac:dyDescent="0.2">
      <c r="A10" s="2"/>
      <c r="B10" s="2"/>
      <c r="C10" s="2"/>
      <c r="D10" s="2"/>
      <c r="E10" s="2"/>
      <c r="F10" s="2"/>
      <c r="G10" s="2"/>
      <c r="H10" s="2"/>
    </row>
    <row r="11" spans="1:14" x14ac:dyDescent="0.2">
      <c r="A11" s="2"/>
      <c r="B11" s="2"/>
      <c r="C11" s="2"/>
      <c r="D11" s="2"/>
      <c r="E11" s="2"/>
      <c r="F11" s="2"/>
      <c r="G11" s="2"/>
      <c r="H11" s="2"/>
      <c r="I11" s="2"/>
    </row>
    <row r="12" spans="1:14" x14ac:dyDescent="0.2">
      <c r="A12" s="122" t="s">
        <v>69</v>
      </c>
      <c r="B12" s="122"/>
      <c r="C12" s="122"/>
      <c r="D12" s="122"/>
      <c r="E12" s="122"/>
      <c r="F12" s="122"/>
      <c r="G12" s="122"/>
      <c r="H12" s="122"/>
      <c r="I12" s="2"/>
    </row>
    <row r="13" spans="1:14" x14ac:dyDescent="0.2">
      <c r="A13" s="93" t="s">
        <v>8</v>
      </c>
      <c r="B13" s="94"/>
      <c r="C13" s="95"/>
      <c r="D13" s="99" t="s">
        <v>42</v>
      </c>
      <c r="E13" s="100"/>
      <c r="F13" s="100"/>
      <c r="G13" s="100"/>
      <c r="H13" s="100"/>
      <c r="I13" s="101"/>
    </row>
    <row r="14" spans="1:14" x14ac:dyDescent="0.2">
      <c r="A14" s="123"/>
      <c r="B14" s="124"/>
      <c r="C14" s="125"/>
      <c r="D14" s="10"/>
      <c r="E14" s="10"/>
      <c r="F14" s="10"/>
      <c r="G14" s="10"/>
      <c r="H14" s="11"/>
      <c r="I14" s="11" t="s">
        <v>17</v>
      </c>
      <c r="J14" s="74" t="s">
        <v>25</v>
      </c>
      <c r="K14" s="75"/>
      <c r="L14" s="75"/>
      <c r="M14" s="75" t="s">
        <v>11</v>
      </c>
      <c r="N14">
        <v>7</v>
      </c>
    </row>
    <row r="15" spans="1:14" x14ac:dyDescent="0.2">
      <c r="A15" s="96"/>
      <c r="B15" s="97"/>
      <c r="C15" s="98"/>
      <c r="D15" s="81">
        <v>18</v>
      </c>
      <c r="E15" s="81">
        <v>19</v>
      </c>
      <c r="F15" s="81">
        <v>20</v>
      </c>
      <c r="G15" s="81">
        <v>21</v>
      </c>
      <c r="H15" s="60" t="s">
        <v>17</v>
      </c>
      <c r="I15" s="81" t="s">
        <v>33</v>
      </c>
      <c r="J15" s="74" t="s">
        <v>19</v>
      </c>
      <c r="K15" s="75"/>
      <c r="L15" s="75"/>
      <c r="M15" s="75"/>
    </row>
    <row r="16" spans="1:14" ht="17.100000000000001" customHeight="1" x14ac:dyDescent="0.2">
      <c r="A16" s="82" t="s">
        <v>39</v>
      </c>
      <c r="B16" s="83"/>
      <c r="C16" s="84"/>
      <c r="D16" s="19">
        <v>313</v>
      </c>
      <c r="E16" s="19">
        <v>224</v>
      </c>
      <c r="F16" s="19">
        <v>195</v>
      </c>
      <c r="G16" s="19">
        <v>40</v>
      </c>
      <c r="H16" s="19">
        <v>4103</v>
      </c>
      <c r="I16" s="52">
        <f>IF(MIN(H16,H29)&lt;=0,0,H16/H29)</f>
        <v>5.4111440817672274E-2</v>
      </c>
      <c r="J16" s="17">
        <f>MAX(D16,0)+MAX(E16,0)+MAX(F16,0)+MAX(G16,0)+K16+L16</f>
        <v>4103</v>
      </c>
      <c r="K16" s="17">
        <f>MAX([1]PAGE3!E15,0)+MAX([1]PAGE3!F15,0)+MAX([1]PAGE3!G15,0)+MAX([1]PAGE3!H15,0)+MAX([1]PAGE3!I15,0)+MAX([1]PAGE3!J15,0)</f>
        <v>1272</v>
      </c>
      <c r="L16" s="17">
        <f>MAX([1]PAGE4!E16,0)+MAX([1]PAGE4!F16,0)+MAX([1]PAGE4!G16,0)+MAX([1]PAGE4!H16,0)+MAX([1]PAGE4!I16,0)+MAX([1]PAGE4!J16,0)</f>
        <v>2059</v>
      </c>
    </row>
    <row r="17" spans="1:12" ht="17.100000000000001" customHeight="1" x14ac:dyDescent="0.2">
      <c r="A17" s="82" t="s">
        <v>0</v>
      </c>
      <c r="B17" s="83"/>
      <c r="C17" s="84"/>
      <c r="D17" s="19">
        <v>23</v>
      </c>
      <c r="E17" s="19">
        <v>14</v>
      </c>
      <c r="F17" s="19">
        <v>13</v>
      </c>
      <c r="G17" s="19">
        <v>2</v>
      </c>
      <c r="H17" s="19">
        <v>841</v>
      </c>
      <c r="I17" s="52">
        <f>IF(MIN(H17,H29)&lt;=0,0,H17/H29)</f>
        <v>1.1091328717441477E-2</v>
      </c>
      <c r="J17" s="17">
        <f t="shared" ref="J17:J27" si="0">MAX(D17,0)+MAX(E17,0)+MAX(F17,0)+MAX(G17,0)+K17+L17</f>
        <v>841</v>
      </c>
      <c r="K17" s="17">
        <f>MAX([1]PAGE3!E16,0)+MAX([1]PAGE3!F16,0)+MAX([1]PAGE3!G16,0)+MAX([1]PAGE3!H16,0)+MAX([1]PAGE3!I16,0)+MAX([1]PAGE3!J16,0)</f>
        <v>461</v>
      </c>
      <c r="L17" s="17">
        <f>MAX([1]PAGE4!E17,0)+MAX([1]PAGE4!F17,0)+MAX([1]PAGE4!G17,0)+MAX([1]PAGE4!H17,0)+MAX([1]PAGE4!I17,0)+MAX([1]PAGE4!J17,0)</f>
        <v>328</v>
      </c>
    </row>
    <row r="18" spans="1:12" ht="17.100000000000001" customHeight="1" x14ac:dyDescent="0.2">
      <c r="A18" s="82" t="s">
        <v>22</v>
      </c>
      <c r="B18" s="83"/>
      <c r="C18" s="84"/>
      <c r="D18" s="19">
        <v>99</v>
      </c>
      <c r="E18" s="19">
        <v>24</v>
      </c>
      <c r="F18" s="19">
        <v>14</v>
      </c>
      <c r="G18" s="19">
        <v>1</v>
      </c>
      <c r="H18" s="19">
        <v>16087</v>
      </c>
      <c r="I18" s="52">
        <f>IF(MIN(H18,H29)&lt;=0,0,H18/H29)</f>
        <v>0.21215957797560173</v>
      </c>
      <c r="J18" s="17">
        <f t="shared" si="0"/>
        <v>16087</v>
      </c>
      <c r="K18" s="17">
        <f>MAX([1]PAGE3!E17,0)+MAX([1]PAGE3!F17,0)+MAX([1]PAGE3!G17,0)+MAX([1]PAGE3!H17,0)+MAX([1]PAGE3!I17,0)+MAX([1]PAGE3!J17,0)</f>
        <v>13569</v>
      </c>
      <c r="L18" s="17">
        <f>MAX([1]PAGE4!E18,0)+MAX([1]PAGE4!F18,0)+MAX([1]PAGE4!G18,0)+MAX([1]PAGE4!H18,0)+MAX([1]PAGE4!I18,0)+MAX([1]PAGE4!J18,0)</f>
        <v>2380</v>
      </c>
    </row>
    <row r="19" spans="1:12" ht="17.100000000000001" customHeight="1" x14ac:dyDescent="0.2">
      <c r="A19" s="82" t="s">
        <v>23</v>
      </c>
      <c r="B19" s="83"/>
      <c r="C19" s="84"/>
      <c r="D19" s="19">
        <v>6</v>
      </c>
      <c r="E19" s="19">
        <v>9</v>
      </c>
      <c r="F19" s="19">
        <v>5</v>
      </c>
      <c r="G19" s="19">
        <v>3</v>
      </c>
      <c r="H19" s="19">
        <v>282</v>
      </c>
      <c r="I19" s="52">
        <f>IF(MIN(H19,H29)&lt;=0,0,H19/H29)</f>
        <v>3.7190900098911968E-3</v>
      </c>
      <c r="J19" s="17">
        <f t="shared" si="0"/>
        <v>282</v>
      </c>
      <c r="K19" s="17">
        <f>MAX([1]PAGE3!E18,0)+MAX([1]PAGE3!F18,0)+MAX([1]PAGE3!G18,0)+MAX([1]PAGE3!H18,0)+MAX([1]PAGE3!I18,0)+MAX([1]PAGE3!J18,0)</f>
        <v>129</v>
      </c>
      <c r="L19" s="17">
        <f>MAX([1]PAGE4!E19,0)+MAX([1]PAGE4!F19,0)+MAX([1]PAGE4!G19,0)+MAX([1]PAGE4!H19,0)+MAX([1]PAGE4!I19,0)+MAX([1]PAGE4!J19,0)</f>
        <v>130</v>
      </c>
    </row>
    <row r="20" spans="1:12" ht="17.100000000000001" customHeight="1" x14ac:dyDescent="0.2">
      <c r="A20" s="82" t="s">
        <v>12</v>
      </c>
      <c r="B20" s="83"/>
      <c r="C20" s="84"/>
      <c r="D20" s="19">
        <v>217</v>
      </c>
      <c r="E20" s="19">
        <v>65</v>
      </c>
      <c r="F20" s="19">
        <v>30</v>
      </c>
      <c r="G20" s="19">
        <v>3</v>
      </c>
      <c r="H20" s="19">
        <v>5122</v>
      </c>
      <c r="I20" s="52">
        <f>IF(MIN(H20,H29)&lt;=0,0,H20/H29)</f>
        <v>6.755028025057698E-2</v>
      </c>
      <c r="J20" s="17">
        <f t="shared" si="0"/>
        <v>5122</v>
      </c>
      <c r="K20" s="17">
        <f>MAX([1]PAGE3!E19,0)+MAX([1]PAGE3!F19,0)+MAX([1]PAGE3!G19,0)+MAX([1]PAGE3!H19,0)+MAX([1]PAGE3!I19,0)+MAX([1]PAGE3!J19,0)</f>
        <v>2075</v>
      </c>
      <c r="L20" s="17">
        <f>MAX([1]PAGE4!E20,0)+MAX([1]PAGE4!F20,0)+MAX([1]PAGE4!G20,0)+MAX([1]PAGE4!H20,0)+MAX([1]PAGE4!I20,0)+MAX([1]PAGE4!J20,0)</f>
        <v>2732</v>
      </c>
    </row>
    <row r="21" spans="1:12" ht="17.100000000000001" customHeight="1" x14ac:dyDescent="0.2">
      <c r="A21" s="82" t="s">
        <v>3</v>
      </c>
      <c r="B21" s="83"/>
      <c r="C21" s="84"/>
      <c r="D21" s="19">
        <v>35</v>
      </c>
      <c r="E21" s="19">
        <v>29</v>
      </c>
      <c r="F21" s="19">
        <v>26</v>
      </c>
      <c r="G21" s="19">
        <v>6</v>
      </c>
      <c r="H21" s="19">
        <v>612</v>
      </c>
      <c r="I21" s="52">
        <f>IF(MIN(H21,H29)&lt;=0,0,H21/H29)</f>
        <v>8.0712166172106827E-3</v>
      </c>
      <c r="J21" s="17">
        <f t="shared" si="0"/>
        <v>612</v>
      </c>
      <c r="K21" s="17">
        <f>MAX([1]PAGE3!E20,0)+MAX([1]PAGE3!F20,0)+MAX([1]PAGE3!G20,0)+MAX([1]PAGE3!H20,0)+MAX([1]PAGE3!I20,0)+MAX([1]PAGE3!J20,0)</f>
        <v>309</v>
      </c>
      <c r="L21" s="17">
        <f>MAX([1]PAGE4!E21,0)+MAX([1]PAGE4!F21,0)+MAX([1]PAGE4!G21,0)+MAX([1]PAGE4!H21,0)+MAX([1]PAGE4!I21,0)+MAX([1]PAGE4!J21,0)</f>
        <v>207</v>
      </c>
    </row>
    <row r="22" spans="1:12" ht="17.100000000000001" customHeight="1" x14ac:dyDescent="0.2">
      <c r="A22" s="82" t="s">
        <v>4</v>
      </c>
      <c r="B22" s="83"/>
      <c r="C22" s="84"/>
      <c r="D22" s="19">
        <v>503</v>
      </c>
      <c r="E22" s="19">
        <v>164</v>
      </c>
      <c r="F22" s="19">
        <v>58</v>
      </c>
      <c r="G22" s="19">
        <v>13</v>
      </c>
      <c r="H22" s="19">
        <v>13896</v>
      </c>
      <c r="I22" s="52">
        <f>IF(MIN(H22,H29)&lt;=0,0,H22/H29)</f>
        <v>0.18326409495548962</v>
      </c>
      <c r="J22" s="17">
        <f t="shared" si="0"/>
        <v>13896</v>
      </c>
      <c r="K22" s="17">
        <f>MAX([1]PAGE3!E21,0)+MAX([1]PAGE3!F21,0)+MAX([1]PAGE3!G21,0)+MAX([1]PAGE3!H21,0)+MAX([1]PAGE3!I21,0)+MAX([1]PAGE3!J21,0)</f>
        <v>5691</v>
      </c>
      <c r="L22" s="17">
        <f>MAX([1]PAGE4!E22,0)+MAX([1]PAGE4!F22,0)+MAX([1]PAGE4!G22,0)+MAX([1]PAGE4!H22,0)+MAX([1]PAGE4!I22,0)+MAX([1]PAGE4!J22,0)</f>
        <v>7467</v>
      </c>
    </row>
    <row r="23" spans="1:12" ht="17.100000000000001" customHeight="1" x14ac:dyDescent="0.2">
      <c r="A23" s="82" t="s">
        <v>5</v>
      </c>
      <c r="B23" s="83"/>
      <c r="C23" s="84"/>
      <c r="D23" s="19">
        <v>1002</v>
      </c>
      <c r="E23" s="19">
        <v>227</v>
      </c>
      <c r="F23" s="19">
        <v>69</v>
      </c>
      <c r="G23" s="19">
        <v>11</v>
      </c>
      <c r="H23" s="19">
        <v>25300</v>
      </c>
      <c r="I23" s="52">
        <f>IF(MIN(H23,H29)&lt;=0,0,H23/H29)</f>
        <v>0.33366303989449392</v>
      </c>
      <c r="J23" s="17">
        <f t="shared" si="0"/>
        <v>25300</v>
      </c>
      <c r="K23" s="17">
        <f>MAX([1]PAGE3!E22,0)+MAX([1]PAGE3!F22,0)+MAX([1]PAGE3!G22,0)+MAX([1]PAGE3!H22,0)+MAX([1]PAGE3!I22,0)+MAX([1]PAGE3!J22,0)</f>
        <v>8292</v>
      </c>
      <c r="L23" s="17">
        <f>MAX([1]PAGE4!E23,0)+MAX([1]PAGE4!F23,0)+MAX([1]PAGE4!G23,0)+MAX([1]PAGE4!H23,0)+MAX([1]PAGE4!I23,0)+MAX([1]PAGE4!J23,0)</f>
        <v>15699</v>
      </c>
    </row>
    <row r="24" spans="1:12" ht="17.100000000000001" customHeight="1" x14ac:dyDescent="0.2">
      <c r="A24" s="82" t="s">
        <v>9</v>
      </c>
      <c r="B24" s="83"/>
      <c r="C24" s="84"/>
      <c r="D24" s="19">
        <v>1</v>
      </c>
      <c r="E24" s="19">
        <v>1</v>
      </c>
      <c r="F24" s="19">
        <v>0</v>
      </c>
      <c r="G24" s="19">
        <v>0</v>
      </c>
      <c r="H24" s="19">
        <v>12</v>
      </c>
      <c r="I24" s="52">
        <f>IF(MIN(H24,H29)&lt;=0,0,H24/H29)</f>
        <v>1.5825914935707221E-4</v>
      </c>
      <c r="J24" s="17">
        <f t="shared" si="0"/>
        <v>12</v>
      </c>
      <c r="K24" s="17">
        <f>MAX([1]PAGE3!E23,0)+MAX([1]PAGE3!F23,0)+MAX([1]PAGE3!G23,0)+MAX([1]PAGE3!H23,0)+MAX([1]PAGE3!I23,0)+MAX([1]PAGE3!J23,0)</f>
        <v>4</v>
      </c>
      <c r="L24" s="17">
        <f>MAX([1]PAGE4!E24,0)+MAX([1]PAGE4!F24,0)+MAX([1]PAGE4!G24,0)+MAX([1]PAGE4!H24,0)+MAX([1]PAGE4!I24,0)+MAX([1]PAGE4!J24,0)</f>
        <v>6</v>
      </c>
    </row>
    <row r="25" spans="1:12" ht="17.100000000000001" customHeight="1" x14ac:dyDescent="0.2">
      <c r="A25" s="82" t="s">
        <v>10</v>
      </c>
      <c r="B25" s="83"/>
      <c r="C25" s="84"/>
      <c r="D25" s="19">
        <v>-9</v>
      </c>
      <c r="E25" s="19">
        <v>-9</v>
      </c>
      <c r="F25" s="19">
        <v>-9</v>
      </c>
      <c r="G25" s="19">
        <v>-9</v>
      </c>
      <c r="H25" s="19">
        <v>-9</v>
      </c>
      <c r="I25" s="52">
        <f>IF(MIN(H25,H29)&lt;=0,0,H25/H29)</f>
        <v>0</v>
      </c>
      <c r="J25" s="17">
        <f t="shared" si="0"/>
        <v>0</v>
      </c>
      <c r="K25" s="17">
        <f>MAX([1]PAGE3!E24,0)+MAX([1]PAGE3!F24,0)+MAX([1]PAGE3!G24,0)+MAX([1]PAGE3!H24,0)+MAX([1]PAGE3!I24,0)+MAX([1]PAGE3!J24,0)</f>
        <v>0</v>
      </c>
      <c r="L25" s="17">
        <f>MAX([1]PAGE4!E25,0)+MAX([1]PAGE4!F25,0)+MAX([1]PAGE4!G25,0)+MAX([1]PAGE4!H25,0)+MAX([1]PAGE4!I25,0)+MAX([1]PAGE4!J25,0)</f>
        <v>0</v>
      </c>
    </row>
    <row r="26" spans="1:12" ht="17.100000000000001" customHeight="1" x14ac:dyDescent="0.2">
      <c r="A26" s="82" t="s">
        <v>6</v>
      </c>
      <c r="B26" s="83"/>
      <c r="C26" s="84"/>
      <c r="D26" s="19">
        <v>366</v>
      </c>
      <c r="E26" s="19">
        <v>226</v>
      </c>
      <c r="F26" s="19">
        <v>177</v>
      </c>
      <c r="G26" s="19">
        <v>33</v>
      </c>
      <c r="H26" s="19">
        <v>9288</v>
      </c>
      <c r="I26" s="52">
        <f>IF(MIN(H26,H29)&lt;=0,0,H26/H29)</f>
        <v>0.12249258160237389</v>
      </c>
      <c r="J26" s="17">
        <f t="shared" si="0"/>
        <v>9288</v>
      </c>
      <c r="K26" s="17">
        <f>MAX([1]PAGE3!E25,0)+MAX([1]PAGE3!F25,0)+MAX([1]PAGE3!G25,0)+MAX([1]PAGE3!H25,0)+MAX([1]PAGE3!I25,0)+MAX([1]PAGE3!J25,0)</f>
        <v>4300</v>
      </c>
      <c r="L26" s="17">
        <f>MAX([1]PAGE4!E26,0)+MAX([1]PAGE4!F26,0)+MAX([1]PAGE4!G26,0)+MAX([1]PAGE4!H26,0)+MAX([1]PAGE4!I26,0)+MAX([1]PAGE4!J26,0)</f>
        <v>4186</v>
      </c>
    </row>
    <row r="27" spans="1:12" ht="17.100000000000001" customHeight="1" x14ac:dyDescent="0.2">
      <c r="A27" s="82" t="s">
        <v>7</v>
      </c>
      <c r="B27" s="83"/>
      <c r="C27" s="84"/>
      <c r="D27" s="19">
        <v>18</v>
      </c>
      <c r="E27" s="19">
        <v>7</v>
      </c>
      <c r="F27" s="19">
        <v>6</v>
      </c>
      <c r="G27" s="19">
        <v>2</v>
      </c>
      <c r="H27" s="19">
        <v>282</v>
      </c>
      <c r="I27" s="52">
        <f>IF(MIN(H27,H29)&lt;=0,0,H27/H29)</f>
        <v>3.7190900098911968E-3</v>
      </c>
      <c r="J27" s="17">
        <f t="shared" si="0"/>
        <v>282</v>
      </c>
      <c r="K27" s="17">
        <f>MAX([1]PAGE3!E26,0)+MAX([1]PAGE3!F26,0)+MAX([1]PAGE3!G26,0)+MAX([1]PAGE3!H26,0)+MAX([1]PAGE3!I26,0)+MAX([1]PAGE3!J26,0)</f>
        <v>103</v>
      </c>
      <c r="L27" s="17">
        <f>MAX([1]PAGE4!E27,0)+MAX([1]PAGE4!F27,0)+MAX([1]PAGE4!G27,0)+MAX([1]PAGE4!H27,0)+MAX([1]PAGE4!I27,0)+MAX([1]PAGE4!J27,0)</f>
        <v>146</v>
      </c>
    </row>
    <row r="28" spans="1:12" ht="17.100000000000001" customHeight="1" x14ac:dyDescent="0.2">
      <c r="A28" s="82" t="s">
        <v>34</v>
      </c>
      <c r="B28" s="83"/>
      <c r="C28" s="84"/>
      <c r="D28" s="14" t="s">
        <v>11</v>
      </c>
      <c r="E28" s="14"/>
      <c r="F28" s="14"/>
      <c r="G28" s="14" t="s">
        <v>11</v>
      </c>
      <c r="H28" s="19">
        <v>-9</v>
      </c>
      <c r="I28" s="52">
        <f>IF(MIN(H28,H29)&lt;=0,0,H28/H29)</f>
        <v>0</v>
      </c>
      <c r="J28" s="17">
        <f>K28</f>
        <v>0</v>
      </c>
      <c r="K28" s="17">
        <f>MAX([1]PAGE3!E27,0)+MAX([1]PAGE3!F27,0)+MAX([1]PAGE3!G27,0)+MAX([1]PAGE3!H27,0)+MAX([1]PAGE3!I27,0)+MAX([1]PAGE3!J27,0)</f>
        <v>0</v>
      </c>
      <c r="L28" s="17">
        <f>MAX([1]PAGE4!E28,0)+MAX([1]PAGE4!F28,0)+MAX([1]PAGE4!G28,0)+MAX([1]PAGE4!H28,0)+MAX([1]PAGE4!I28,0)+MAX([1]PAGE4!J28,0)</f>
        <v>0</v>
      </c>
    </row>
    <row r="29" spans="1:12" ht="17.100000000000001" customHeight="1" x14ac:dyDescent="0.2">
      <c r="A29" s="82" t="s">
        <v>18</v>
      </c>
      <c r="B29" s="83"/>
      <c r="C29" s="84"/>
      <c r="D29" s="19">
        <v>2583</v>
      </c>
      <c r="E29" s="19">
        <v>990</v>
      </c>
      <c r="F29" s="19">
        <v>593</v>
      </c>
      <c r="G29" s="19">
        <v>114</v>
      </c>
      <c r="H29" s="19">
        <v>75825</v>
      </c>
      <c r="I29" s="52">
        <f>IF(H29&lt;=0,0,H29/H29)</f>
        <v>1</v>
      </c>
      <c r="J29" s="17">
        <f>MAX(D29,0)+MAX(E29,0)+MAX(F29,0)+MAX(G29,0)+K29+L29</f>
        <v>75825</v>
      </c>
      <c r="K29" s="17">
        <f>MAX([1]PAGE3!E28,0)+MAX([1]PAGE3!F28,0)+MAX([1]PAGE3!G28,0)+MAX([1]PAGE3!H28,0)+MAX([1]PAGE3!I28,0)+MAX([1]PAGE3!J28,0)</f>
        <v>36205</v>
      </c>
      <c r="L29" s="17">
        <f>MAX([1]PAGE4!E29,0)+MAX([1]PAGE4!F29,0)+MAX([1]PAGE4!G29,0)+MAX([1]PAGE4!H29,0)+MAX([1]PAGE4!I29,0)+MAX([1]PAGE4!J29,0)</f>
        <v>35340</v>
      </c>
    </row>
    <row r="30" spans="1:12" s="25" customFormat="1" ht="12" customHeight="1" x14ac:dyDescent="0.2">
      <c r="A30" s="39"/>
      <c r="B30" s="39"/>
      <c r="C30" s="39"/>
      <c r="D30" s="40"/>
      <c r="E30" s="40"/>
      <c r="F30" s="40"/>
      <c r="G30" s="40"/>
      <c r="H30" s="40"/>
      <c r="I30" s="41"/>
    </row>
    <row r="31" spans="1:12" x14ac:dyDescent="0.2">
      <c r="A31" s="38" t="s">
        <v>45</v>
      </c>
      <c r="B31" s="37"/>
    </row>
    <row r="32" spans="1:12" s="1" customFormat="1" ht="11.25" x14ac:dyDescent="0.2">
      <c r="A32" s="62" t="s">
        <v>46</v>
      </c>
      <c r="B32" s="77"/>
      <c r="C32" s="77"/>
      <c r="D32" s="77"/>
      <c r="E32" s="77"/>
      <c r="F32" s="77"/>
      <c r="G32" s="77"/>
      <c r="H32" s="77"/>
      <c r="I32" s="77"/>
    </row>
    <row r="34" spans="1:8" x14ac:dyDescent="0.2">
      <c r="A34" s="1"/>
    </row>
    <row r="35" spans="1:8" x14ac:dyDescent="0.2">
      <c r="A35" s="126" t="s">
        <v>28</v>
      </c>
      <c r="B35" s="126"/>
      <c r="C35" s="126"/>
      <c r="D35" s="17">
        <f>MAX(D16,0)+MAX(D17,0)+MAX(D18,0)+MAX(D19,0)+MAX(D20,0)+MAX(D21,0)+MAX(D22,0)+MAX(D23,0)+MAX(D24,0)+MAX(D25,0)+MAX(D26,0)+MAX(D27,0)</f>
        <v>2583</v>
      </c>
      <c r="E35" s="17">
        <f>MAX(E16,0)+MAX(E17,0)+MAX(E18,0)+MAX(E19,0)+MAX(E20,0)+MAX(E21,0)+MAX(E22,0)+MAX(E23,0)+MAX(E24,0)+MAX(E25,0)+MAX(E26,0)+MAX(E27,0)</f>
        <v>990</v>
      </c>
      <c r="F35" s="17">
        <f>MAX(F16,0)+MAX(F17,0)+MAX(F18,0)+MAX(F19,0)+MAX(F20,0)+MAX(F21,0)+MAX(F22,0)+MAX(F23,0)+MAX(F24,0)+MAX(F25,0)+MAX(F26,0)+MAX(F27,0)</f>
        <v>593</v>
      </c>
      <c r="G35" s="17">
        <f>MAX(G16,0)+MAX(G17,0)+MAX(G18,0)+MAX(G19,0)+MAX(G20,0)+MAX(G21,0)+MAX(G22,0)+MAX(G23,0)+MAX(G24,0)+MAX(G25,0)+MAX(G26,0)+MAX(G27,0)</f>
        <v>114</v>
      </c>
      <c r="H35" s="17">
        <f>MAX(H16,0)+MAX(H17,0)+MAX(H18,0)+MAX(H19,0)+MAX(H20,0)+MAX(H21,0)+MAX(H22,0)+MAX(H23,0)+MAX(H24,0)+MAX(H25,0)+MAX(H26,0)+MAX(H27,0)+MAX(H28,0)</f>
        <v>75825</v>
      </c>
    </row>
    <row r="36" spans="1:8" x14ac:dyDescent="0.2">
      <c r="A36" s="1"/>
    </row>
  </sheetData>
  <sheetProtection sheet="1" objects="1" scenarios="1"/>
  <mergeCells count="21">
    <mergeCell ref="A28:C28"/>
    <mergeCell ref="A29:C29"/>
    <mergeCell ref="A35:C35"/>
    <mergeCell ref="A22:C22"/>
    <mergeCell ref="A23:C23"/>
    <mergeCell ref="A24:C24"/>
    <mergeCell ref="A25:C25"/>
    <mergeCell ref="A26:C26"/>
    <mergeCell ref="A27:C27"/>
    <mergeCell ref="A21:C21"/>
    <mergeCell ref="C4:I4"/>
    <mergeCell ref="C5:I5"/>
    <mergeCell ref="D7:H7"/>
    <mergeCell ref="A12:H12"/>
    <mergeCell ref="A13:C15"/>
    <mergeCell ref="D13:I13"/>
    <mergeCell ref="A16:C16"/>
    <mergeCell ref="A17:C17"/>
    <mergeCell ref="A18:C18"/>
    <mergeCell ref="A19:C19"/>
    <mergeCell ref="A20:C20"/>
  </mergeCells>
  <conditionalFormatting sqref="J30">
    <cfRule type="cellIs" dxfId="6" priority="1" stopIfTrue="1" operator="notEqual">
      <formula>H30</formula>
    </cfRule>
  </conditionalFormatting>
  <conditionalFormatting sqref="D35:H35">
    <cfRule type="expression" dxfId="5" priority="2" stopIfTrue="1">
      <formula>MAX(D29,0)&lt;&gt;D35</formula>
    </cfRule>
  </conditionalFormatting>
  <conditionalFormatting sqref="J17:J29">
    <cfRule type="expression" dxfId="4" priority="3" stopIfTrue="1">
      <formula>MAX(H17,0)&lt;&gt;J17</formula>
    </cfRule>
  </conditionalFormatting>
  <conditionalFormatting sqref="J16">
    <cfRule type="expression" dxfId="3" priority="4" stopIfTrue="1">
      <formula>MAX(H16,0)&lt;&gt;J16</formula>
    </cfRule>
  </conditionalFormatting>
  <pageMargins left="0.53" right="0.62" top="0.75" bottom="0.88" header="0.5" footer="0.5"/>
  <pageSetup scale="92" orientation="landscape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="90" zoomScaleNormal="90" workbookViewId="0">
      <selection activeCell="M19" sqref="M19"/>
    </sheetView>
  </sheetViews>
  <sheetFormatPr defaultRowHeight="12.75" x14ac:dyDescent="0.2"/>
  <cols>
    <col min="1" max="1" width="34.5703125" customWidth="1"/>
    <col min="2" max="2" width="12.5703125" customWidth="1"/>
    <col min="3" max="3" width="15" customWidth="1"/>
    <col min="4" max="4" width="11.85546875" customWidth="1"/>
    <col min="5" max="5" width="17.42578125" customWidth="1"/>
    <col min="6" max="6" width="18.7109375" customWidth="1"/>
    <col min="7" max="7" width="13.42578125" customWidth="1"/>
    <col min="8" max="9" width="11.7109375" customWidth="1"/>
    <col min="10" max="10" width="12.85546875" customWidth="1"/>
    <col min="11" max="11" width="13.7109375" customWidth="1"/>
    <col min="15" max="15" width="6.140625" hidden="1" customWidth="1"/>
    <col min="17" max="17" width="9.140625" hidden="1" customWidth="1"/>
  </cols>
  <sheetData>
    <row r="1" spans="1:15" x14ac:dyDescent="0.2">
      <c r="A1" s="2" t="s">
        <v>71</v>
      </c>
      <c r="B1" s="68"/>
      <c r="C1" s="61"/>
      <c r="D1" s="61"/>
      <c r="E1" s="61"/>
      <c r="F1" s="61"/>
      <c r="I1" s="79" t="s">
        <v>61</v>
      </c>
    </row>
    <row r="2" spans="1:15" x14ac:dyDescent="0.2">
      <c r="A2" s="2"/>
    </row>
    <row r="3" spans="1:15" x14ac:dyDescent="0.2">
      <c r="A3" s="2"/>
      <c r="B3" s="68" t="s">
        <v>26</v>
      </c>
      <c r="C3" s="61"/>
      <c r="D3" s="61"/>
      <c r="E3" s="61"/>
      <c r="F3" s="61"/>
    </row>
    <row r="4" spans="1:15" x14ac:dyDescent="0.2">
      <c r="A4" s="2"/>
      <c r="B4" s="68" t="s">
        <v>14</v>
      </c>
      <c r="C4" s="61"/>
      <c r="D4" s="61"/>
      <c r="E4" s="61"/>
      <c r="F4" s="61"/>
    </row>
    <row r="5" spans="1:15" x14ac:dyDescent="0.2">
      <c r="A5" s="2"/>
    </row>
    <row r="6" spans="1:15" x14ac:dyDescent="0.2">
      <c r="A6" s="1"/>
      <c r="B6" s="61"/>
      <c r="C6" s="132" t="s">
        <v>73</v>
      </c>
      <c r="D6" s="132"/>
      <c r="E6" s="132"/>
    </row>
    <row r="7" spans="1:15" x14ac:dyDescent="0.2">
      <c r="A7" s="1"/>
    </row>
    <row r="8" spans="1:15" ht="24.75" customHeight="1" x14ac:dyDescent="0.2"/>
    <row r="9" spans="1:15" ht="13.5" customHeight="1" x14ac:dyDescent="0.2">
      <c r="B9" s="70"/>
      <c r="C9" s="70"/>
      <c r="D9" s="70"/>
      <c r="E9" s="70"/>
      <c r="F9" s="70"/>
      <c r="G9" s="70"/>
    </row>
    <row r="10" spans="1:15" ht="18" customHeight="1" x14ac:dyDescent="0.2">
      <c r="A10" s="70" t="s">
        <v>70</v>
      </c>
      <c r="B10" s="63"/>
      <c r="C10" s="63"/>
      <c r="D10" s="63"/>
      <c r="E10" s="63"/>
      <c r="F10" s="63"/>
      <c r="G10" s="63"/>
      <c r="J10" s="2"/>
    </row>
    <row r="11" spans="1:15" ht="17.25" customHeight="1" x14ac:dyDescent="0.2">
      <c r="A11" s="133" t="s">
        <v>8</v>
      </c>
      <c r="B11" s="99" t="s">
        <v>15</v>
      </c>
      <c r="C11" s="100"/>
      <c r="D11" s="100"/>
      <c r="E11" s="100"/>
      <c r="F11" s="100"/>
      <c r="G11" s="100"/>
      <c r="H11" s="100"/>
      <c r="I11" s="101"/>
      <c r="J11" s="8"/>
      <c r="K11" s="2"/>
    </row>
    <row r="12" spans="1:15" ht="25.5" customHeight="1" x14ac:dyDescent="0.2">
      <c r="A12" s="134"/>
      <c r="B12" s="136" t="s">
        <v>49</v>
      </c>
      <c r="C12" s="136" t="s">
        <v>13</v>
      </c>
      <c r="D12" s="138" t="s">
        <v>36</v>
      </c>
      <c r="E12" s="136" t="s">
        <v>37</v>
      </c>
      <c r="F12" s="136" t="s">
        <v>52</v>
      </c>
      <c r="G12" s="138" t="s">
        <v>16</v>
      </c>
      <c r="H12" s="136" t="s">
        <v>38</v>
      </c>
      <c r="I12" s="7"/>
      <c r="J12" s="127" t="s">
        <v>28</v>
      </c>
      <c r="K12" s="128" t="s">
        <v>54</v>
      </c>
    </row>
    <row r="13" spans="1:15" ht="27" customHeight="1" x14ac:dyDescent="0.2">
      <c r="A13" s="135"/>
      <c r="B13" s="137"/>
      <c r="C13" s="137"/>
      <c r="D13" s="139"/>
      <c r="E13" s="137"/>
      <c r="F13" s="137"/>
      <c r="G13" s="139"/>
      <c r="H13" s="137"/>
      <c r="I13" s="81" t="s">
        <v>17</v>
      </c>
      <c r="J13" s="127"/>
      <c r="K13" s="128"/>
    </row>
    <row r="14" spans="1:15" ht="17.100000000000001" customHeight="1" x14ac:dyDescent="0.2">
      <c r="A14" s="3" t="s">
        <v>39</v>
      </c>
      <c r="B14" s="58">
        <v>1072</v>
      </c>
      <c r="C14" s="12">
        <v>90</v>
      </c>
      <c r="D14" s="12">
        <v>104</v>
      </c>
      <c r="E14" s="12">
        <v>167</v>
      </c>
      <c r="F14" s="12">
        <v>34</v>
      </c>
      <c r="G14" s="12">
        <v>2426</v>
      </c>
      <c r="H14" s="12">
        <v>210</v>
      </c>
      <c r="I14" s="12">
        <v>4103</v>
      </c>
      <c r="J14" s="20">
        <f t="shared" ref="J14:J27" si="0">MAX(B14,0)+MAX(C14,0)+MAX(D14,0)+MAX(E14,0)+MAX(F14,0)+MAX(G14,0)+MAX(H14,0)</f>
        <v>4103</v>
      </c>
      <c r="K14" s="23">
        <f>[1]PAGE5!H16</f>
        <v>4103</v>
      </c>
      <c r="O14">
        <v>8</v>
      </c>
    </row>
    <row r="15" spans="1:15" ht="17.100000000000001" customHeight="1" x14ac:dyDescent="0.2">
      <c r="A15" s="3" t="s">
        <v>0</v>
      </c>
      <c r="B15" s="58">
        <v>277</v>
      </c>
      <c r="C15" s="12">
        <v>14</v>
      </c>
      <c r="D15" s="12">
        <v>37</v>
      </c>
      <c r="E15" s="12">
        <v>23</v>
      </c>
      <c r="F15" s="12">
        <v>14</v>
      </c>
      <c r="G15" s="12">
        <v>425</v>
      </c>
      <c r="H15" s="12">
        <v>51</v>
      </c>
      <c r="I15" s="12">
        <v>841</v>
      </c>
      <c r="J15" s="20">
        <f t="shared" si="0"/>
        <v>841</v>
      </c>
      <c r="K15" s="23">
        <f>[1]PAGE5!H17</f>
        <v>841</v>
      </c>
    </row>
    <row r="16" spans="1:15" ht="17.100000000000001" customHeight="1" x14ac:dyDescent="0.2">
      <c r="A16" s="3" t="s">
        <v>1</v>
      </c>
      <c r="B16" s="58">
        <v>4601</v>
      </c>
      <c r="C16" s="12">
        <v>256</v>
      </c>
      <c r="D16" s="12">
        <v>454</v>
      </c>
      <c r="E16" s="12">
        <v>438</v>
      </c>
      <c r="F16" s="12">
        <v>113</v>
      </c>
      <c r="G16" s="12">
        <v>9257</v>
      </c>
      <c r="H16" s="12">
        <v>968</v>
      </c>
      <c r="I16" s="12">
        <v>16087</v>
      </c>
      <c r="J16" s="20">
        <f t="shared" si="0"/>
        <v>16087</v>
      </c>
      <c r="K16" s="23">
        <f>[1]PAGE5!H18</f>
        <v>16087</v>
      </c>
    </row>
    <row r="17" spans="1:11" ht="17.100000000000001" customHeight="1" x14ac:dyDescent="0.2">
      <c r="A17" s="3" t="s">
        <v>2</v>
      </c>
      <c r="B17" s="58">
        <v>66</v>
      </c>
      <c r="C17" s="12">
        <v>5</v>
      </c>
      <c r="D17" s="12">
        <v>13</v>
      </c>
      <c r="E17" s="12">
        <v>5</v>
      </c>
      <c r="F17" s="12">
        <v>1</v>
      </c>
      <c r="G17" s="12">
        <v>181</v>
      </c>
      <c r="H17" s="12">
        <v>11</v>
      </c>
      <c r="I17" s="12">
        <v>282</v>
      </c>
      <c r="J17" s="20">
        <f t="shared" si="0"/>
        <v>282</v>
      </c>
      <c r="K17" s="23">
        <f>[1]PAGE5!H19</f>
        <v>282</v>
      </c>
    </row>
    <row r="18" spans="1:11" ht="17.100000000000001" customHeight="1" x14ac:dyDescent="0.2">
      <c r="A18" s="3" t="s">
        <v>12</v>
      </c>
      <c r="B18" s="58">
        <v>821</v>
      </c>
      <c r="C18" s="12">
        <v>103</v>
      </c>
      <c r="D18" s="12">
        <v>34</v>
      </c>
      <c r="E18" s="12">
        <v>229</v>
      </c>
      <c r="F18" s="12">
        <v>15</v>
      </c>
      <c r="G18" s="12">
        <v>3531</v>
      </c>
      <c r="H18" s="12">
        <v>389</v>
      </c>
      <c r="I18" s="12">
        <v>5122</v>
      </c>
      <c r="J18" s="20">
        <f t="shared" si="0"/>
        <v>5122</v>
      </c>
      <c r="K18" s="23">
        <f>[1]PAGE5!H20</f>
        <v>5122</v>
      </c>
    </row>
    <row r="19" spans="1:11" ht="17.100000000000001" customHeight="1" x14ac:dyDescent="0.2">
      <c r="A19" s="3" t="s">
        <v>3</v>
      </c>
      <c r="B19" s="58">
        <v>121</v>
      </c>
      <c r="C19" s="12">
        <v>9</v>
      </c>
      <c r="D19" s="12">
        <v>19</v>
      </c>
      <c r="E19" s="12">
        <v>14</v>
      </c>
      <c r="F19" s="12">
        <v>5</v>
      </c>
      <c r="G19" s="12">
        <v>411</v>
      </c>
      <c r="H19" s="12">
        <v>33</v>
      </c>
      <c r="I19" s="12">
        <v>612</v>
      </c>
      <c r="J19" s="20">
        <f t="shared" si="0"/>
        <v>612</v>
      </c>
      <c r="K19" s="23">
        <f>[1]PAGE5!H21</f>
        <v>612</v>
      </c>
    </row>
    <row r="20" spans="1:11" ht="17.100000000000001" customHeight="1" x14ac:dyDescent="0.2">
      <c r="A20" s="3" t="s">
        <v>4</v>
      </c>
      <c r="B20" s="58">
        <v>2363</v>
      </c>
      <c r="C20" s="12">
        <v>266</v>
      </c>
      <c r="D20" s="12">
        <v>163</v>
      </c>
      <c r="E20" s="12">
        <v>519</v>
      </c>
      <c r="F20" s="12">
        <v>58</v>
      </c>
      <c r="G20" s="12">
        <v>9529</v>
      </c>
      <c r="H20" s="12">
        <v>998</v>
      </c>
      <c r="I20" s="12">
        <v>13896</v>
      </c>
      <c r="J20" s="20">
        <f t="shared" si="0"/>
        <v>13896</v>
      </c>
      <c r="K20" s="23">
        <f>[1]PAGE5!H22</f>
        <v>13896</v>
      </c>
    </row>
    <row r="21" spans="1:11" ht="17.100000000000001" customHeight="1" x14ac:dyDescent="0.2">
      <c r="A21" s="3" t="s">
        <v>5</v>
      </c>
      <c r="B21" s="58">
        <v>7842</v>
      </c>
      <c r="C21" s="12">
        <v>571</v>
      </c>
      <c r="D21" s="12">
        <v>287</v>
      </c>
      <c r="E21" s="12">
        <v>763</v>
      </c>
      <c r="F21" s="12">
        <v>129</v>
      </c>
      <c r="G21" s="12">
        <v>14337</v>
      </c>
      <c r="H21" s="12">
        <v>1371</v>
      </c>
      <c r="I21" s="12">
        <v>25300</v>
      </c>
      <c r="J21" s="20">
        <f t="shared" si="0"/>
        <v>25300</v>
      </c>
      <c r="K21" s="23">
        <f>[1]PAGE5!H23</f>
        <v>25300</v>
      </c>
    </row>
    <row r="22" spans="1:11" ht="17.100000000000001" customHeight="1" x14ac:dyDescent="0.2">
      <c r="A22" s="3" t="s">
        <v>9</v>
      </c>
      <c r="B22" s="58">
        <v>2</v>
      </c>
      <c r="C22" s="12">
        <v>0</v>
      </c>
      <c r="D22" s="12">
        <v>0</v>
      </c>
      <c r="E22" s="12">
        <v>0</v>
      </c>
      <c r="F22" s="12">
        <v>0</v>
      </c>
      <c r="G22" s="12">
        <v>10</v>
      </c>
      <c r="H22" s="12">
        <v>0</v>
      </c>
      <c r="I22" s="12">
        <v>12</v>
      </c>
      <c r="J22" s="20">
        <f t="shared" si="0"/>
        <v>12</v>
      </c>
      <c r="K22" s="23">
        <f>[1]PAGE5!H24</f>
        <v>12</v>
      </c>
    </row>
    <row r="23" spans="1:11" ht="17.100000000000001" customHeight="1" x14ac:dyDescent="0.2">
      <c r="A23" s="3" t="s">
        <v>10</v>
      </c>
      <c r="B23" s="58">
        <v>-9</v>
      </c>
      <c r="C23" s="12">
        <v>-9</v>
      </c>
      <c r="D23" s="12">
        <v>-9</v>
      </c>
      <c r="E23" s="12">
        <v>-9</v>
      </c>
      <c r="F23" s="12">
        <v>-9</v>
      </c>
      <c r="G23" s="12">
        <v>-9</v>
      </c>
      <c r="H23" s="12">
        <v>-9</v>
      </c>
      <c r="I23" s="12">
        <v>-9</v>
      </c>
      <c r="J23" s="20">
        <f t="shared" si="0"/>
        <v>0</v>
      </c>
      <c r="K23" s="23">
        <f>[1]PAGE5!H25</f>
        <v>-9</v>
      </c>
    </row>
    <row r="24" spans="1:11" ht="17.100000000000001" customHeight="1" x14ac:dyDescent="0.2">
      <c r="A24" s="3" t="s">
        <v>6</v>
      </c>
      <c r="B24" s="58">
        <v>1517</v>
      </c>
      <c r="C24" s="12">
        <v>124</v>
      </c>
      <c r="D24" s="12">
        <v>395</v>
      </c>
      <c r="E24" s="12">
        <v>191</v>
      </c>
      <c r="F24" s="12">
        <v>40</v>
      </c>
      <c r="G24" s="12">
        <v>6406</v>
      </c>
      <c r="H24" s="12">
        <v>615</v>
      </c>
      <c r="I24" s="12">
        <v>9288</v>
      </c>
      <c r="J24" s="20">
        <f t="shared" si="0"/>
        <v>9288</v>
      </c>
      <c r="K24" s="23">
        <f>[1]PAGE5!H26</f>
        <v>9288</v>
      </c>
    </row>
    <row r="25" spans="1:11" ht="17.100000000000001" customHeight="1" x14ac:dyDescent="0.2">
      <c r="A25" s="3" t="s">
        <v>7</v>
      </c>
      <c r="B25" s="58">
        <v>63</v>
      </c>
      <c r="C25" s="12">
        <v>8</v>
      </c>
      <c r="D25" s="12">
        <v>7</v>
      </c>
      <c r="E25" s="12">
        <v>11</v>
      </c>
      <c r="F25" s="12">
        <v>0</v>
      </c>
      <c r="G25" s="12">
        <v>171</v>
      </c>
      <c r="H25" s="12">
        <v>22</v>
      </c>
      <c r="I25" s="12">
        <v>282</v>
      </c>
      <c r="J25" s="20">
        <f t="shared" si="0"/>
        <v>282</v>
      </c>
      <c r="K25" s="23">
        <f>[1]PAGE5!H27</f>
        <v>282</v>
      </c>
    </row>
    <row r="26" spans="1:11" ht="17.100000000000001" customHeight="1" x14ac:dyDescent="0.2">
      <c r="A26" s="3" t="s">
        <v>32</v>
      </c>
      <c r="B26" s="58">
        <v>-9</v>
      </c>
      <c r="C26" s="12">
        <v>-9</v>
      </c>
      <c r="D26" s="12">
        <v>-9</v>
      </c>
      <c r="E26" s="12">
        <v>-9</v>
      </c>
      <c r="F26" s="12">
        <v>-9</v>
      </c>
      <c r="G26" s="12">
        <v>-9</v>
      </c>
      <c r="H26" s="12">
        <v>-9</v>
      </c>
      <c r="I26" s="12">
        <v>-9</v>
      </c>
      <c r="J26" s="20">
        <f t="shared" si="0"/>
        <v>0</v>
      </c>
      <c r="K26" s="23">
        <f>[1]PAGE5!H28</f>
        <v>-9</v>
      </c>
    </row>
    <row r="27" spans="1:11" ht="17.100000000000001" customHeight="1" x14ac:dyDescent="0.2">
      <c r="A27" s="3" t="s">
        <v>18</v>
      </c>
      <c r="B27" s="58">
        <v>18745</v>
      </c>
      <c r="C27" s="12">
        <v>1446</v>
      </c>
      <c r="D27" s="12">
        <v>1513</v>
      </c>
      <c r="E27" s="12">
        <v>2360</v>
      </c>
      <c r="F27" s="12">
        <v>409</v>
      </c>
      <c r="G27" s="12">
        <v>46684</v>
      </c>
      <c r="H27" s="12">
        <v>4668</v>
      </c>
      <c r="I27" s="12">
        <v>75825</v>
      </c>
      <c r="J27" s="20">
        <f t="shared" si="0"/>
        <v>75825</v>
      </c>
      <c r="K27" s="23">
        <f>[1]PAGE5!H29</f>
        <v>75825</v>
      </c>
    </row>
    <row r="28" spans="1:11" ht="17.100000000000001" customHeight="1" x14ac:dyDescent="0.2">
      <c r="A28" s="3" t="s">
        <v>31</v>
      </c>
      <c r="B28" s="51">
        <f>IF(MIN(B27,I27)&lt;=0,0,B27/I27)</f>
        <v>0.24721397955819321</v>
      </c>
      <c r="C28" s="51">
        <f>IF(MIN(C27,I27)&lt;=0,0,C27/I27)</f>
        <v>1.9070227497527202E-2</v>
      </c>
      <c r="D28" s="51">
        <f>IF(MIN(D27,I27)&lt;=0,0,D27/I27)</f>
        <v>1.995384108143752E-2</v>
      </c>
      <c r="E28" s="51">
        <f>IF(MIN(E27,I27)&lt;=0,0,E27/I27)</f>
        <v>3.1124299373557533E-2</v>
      </c>
      <c r="F28" s="51">
        <f>IF(MIN(F27,I27)&lt;=0,0,F27/I27)</f>
        <v>5.3939993405868773E-3</v>
      </c>
      <c r="G28" s="51">
        <f>IF(MIN(G27,I27)&lt;=0,0,G27/I27)</f>
        <v>0.61568084404879653</v>
      </c>
      <c r="H28" s="51">
        <f>IF(MIN(H27,I27)&lt;=0,0,H27/I27)</f>
        <v>6.156280909990109E-2</v>
      </c>
      <c r="I28" s="51">
        <f>IF(I27&lt;=0,0,I27/I27)</f>
        <v>1</v>
      </c>
      <c r="J28" s="6"/>
      <c r="K28" s="6"/>
    </row>
    <row r="29" spans="1:11" s="35" customFormat="1" ht="12" customHeight="1" x14ac:dyDescent="0.2">
      <c r="A29" s="32"/>
      <c r="B29" s="33"/>
      <c r="C29" s="33"/>
      <c r="D29" s="33"/>
      <c r="E29" s="33"/>
      <c r="F29" s="33"/>
      <c r="G29" s="33"/>
      <c r="H29" s="34"/>
      <c r="I29" s="34"/>
    </row>
    <row r="30" spans="1:11" s="35" customFormat="1" ht="12" customHeight="1" x14ac:dyDescent="0.2">
      <c r="A30" s="129" t="s">
        <v>47</v>
      </c>
      <c r="B30" s="130"/>
      <c r="C30" s="130"/>
      <c r="D30" s="130"/>
      <c r="E30" s="130"/>
      <c r="F30" s="130"/>
      <c r="G30" s="130"/>
      <c r="H30" s="34"/>
      <c r="I30" s="34"/>
    </row>
    <row r="31" spans="1:11" s="25" customFormat="1" x14ac:dyDescent="0.2">
      <c r="A31" s="32" t="s">
        <v>48</v>
      </c>
    </row>
    <row r="32" spans="1:11" s="25" customFormat="1" x14ac:dyDescent="0.2">
      <c r="A32" s="131" t="s">
        <v>11</v>
      </c>
      <c r="B32" s="104"/>
      <c r="C32" s="104"/>
      <c r="D32" s="104"/>
      <c r="E32" s="104"/>
      <c r="F32" s="104"/>
      <c r="G32" s="104"/>
    </row>
    <row r="33" spans="1:9" s="25" customFormat="1" x14ac:dyDescent="0.2">
      <c r="A33" s="26"/>
    </row>
    <row r="34" spans="1:9" s="25" customFormat="1" x14ac:dyDescent="0.2">
      <c r="A34" s="36" t="s">
        <v>28</v>
      </c>
      <c r="B34" s="50">
        <f t="shared" ref="B34:I34" si="1">MAX(B14,0)+MAX(B15,0)+MAX(B16,0)+MAX(B17,0)+MAX(B18,0)+MAX(B19,0)+MAX(B20,0)+MAX(B21,0)+MAX(B22,0)+MAX(B23,0)+MAX(B24,0)+MAX(B25,0)+MAX(B26,0)</f>
        <v>18745</v>
      </c>
      <c r="C34" s="50">
        <f t="shared" si="1"/>
        <v>1446</v>
      </c>
      <c r="D34" s="50">
        <f t="shared" si="1"/>
        <v>1513</v>
      </c>
      <c r="E34" s="50">
        <f t="shared" si="1"/>
        <v>2360</v>
      </c>
      <c r="F34" s="50">
        <f t="shared" si="1"/>
        <v>409</v>
      </c>
      <c r="G34" s="50">
        <f t="shared" si="1"/>
        <v>46684</v>
      </c>
      <c r="H34" s="50">
        <f t="shared" si="1"/>
        <v>4668</v>
      </c>
      <c r="I34" s="50">
        <f t="shared" si="1"/>
        <v>75825</v>
      </c>
    </row>
    <row r="35" spans="1:9" s="25" customFormat="1" x14ac:dyDescent="0.2">
      <c r="A35" s="26"/>
    </row>
    <row r="36" spans="1:9" x14ac:dyDescent="0.2">
      <c r="A36" s="78"/>
    </row>
    <row r="37" spans="1:9" x14ac:dyDescent="0.2">
      <c r="A37" s="2"/>
    </row>
  </sheetData>
  <sheetProtection sheet="1" objects="1" scenarios="1"/>
  <mergeCells count="14">
    <mergeCell ref="J12:J13"/>
    <mergeCell ref="K12:K13"/>
    <mergeCell ref="A30:G30"/>
    <mergeCell ref="A32:G32"/>
    <mergeCell ref="C6:E6"/>
    <mergeCell ref="A11:A13"/>
    <mergeCell ref="B11:I11"/>
    <mergeCell ref="B12:B13"/>
    <mergeCell ref="C12:C13"/>
    <mergeCell ref="D12:D13"/>
    <mergeCell ref="E12:E13"/>
    <mergeCell ref="F12:F13"/>
    <mergeCell ref="G12:G13"/>
    <mergeCell ref="H12:H13"/>
  </mergeCells>
  <conditionalFormatting sqref="K14:K27">
    <cfRule type="cellIs" dxfId="2" priority="1" stopIfTrue="1" operator="notEqual">
      <formula>I14</formula>
    </cfRule>
  </conditionalFormatting>
  <conditionalFormatting sqref="J14:J27">
    <cfRule type="expression" dxfId="1" priority="2" stopIfTrue="1">
      <formula>MAX(I14,0)&lt;&gt;J14</formula>
    </cfRule>
  </conditionalFormatting>
  <conditionalFormatting sqref="B34:I34">
    <cfRule type="expression" dxfId="0" priority="3" stopIfTrue="1">
      <formula>MAX(B27,0)&lt;&gt;B34</formula>
    </cfRule>
  </conditionalFormatting>
  <pageMargins left="0.53" right="0.62" top="0.75" bottom="0.88" header="0.5" footer="0.5"/>
  <pageSetup scale="87" orientation="landscape" r:id="rId1"/>
  <colBreaks count="1" manualBreakCount="1">
    <brk id="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644DC6DE2CF4980C4ADC2BD1AC12E" ma:contentTypeVersion="6" ma:contentTypeDescription="Create a new document." ma:contentTypeScope="" ma:versionID="f4142d9108fc71bc53ee4f622384728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5c1b499c44b6107b94dd22258705a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A91956-F1FB-4A5A-9AD8-68010D7D3A4F}"/>
</file>

<file path=customXml/itemProps2.xml><?xml version="1.0" encoding="utf-8"?>
<ds:datastoreItem xmlns:ds="http://schemas.openxmlformats.org/officeDocument/2006/customXml" ds:itemID="{5B86E4EB-20EC-4888-B441-BE3ED3A0D6BF}"/>
</file>

<file path=customXml/itemProps3.xml><?xml version="1.0" encoding="utf-8"?>
<ds:datastoreItem xmlns:ds="http://schemas.openxmlformats.org/officeDocument/2006/customXml" ds:itemID="{0D177A74-A34F-4466-8CE7-34139BC0FD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PAGE1</vt:lpstr>
      <vt:lpstr>PAGE2</vt:lpstr>
      <vt:lpstr>PAGE3</vt:lpstr>
      <vt:lpstr>PAGE4</vt:lpstr>
      <vt:lpstr>PAGE5</vt:lpstr>
      <vt:lpstr>PAGE6</vt:lpstr>
      <vt:lpstr>PAGE1!Print_Area</vt:lpstr>
      <vt:lpstr>PAGE2!Print_Area</vt:lpstr>
      <vt:lpstr>PAGE3!Print_Area</vt:lpstr>
      <vt:lpstr>PAGE4!Print_Area</vt:lpstr>
      <vt:lpstr>PAGE5!Print_Area</vt:lpstr>
      <vt:lpstr>PAGE6!Print_Area</vt:lpstr>
    </vt:vector>
  </TitlesOfParts>
  <Company>Westat,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2017-2018 Table 1, Part B Chlid Count</dc:title>
  <dc:creator>SCHRACK_B</dc:creator>
  <cp:lastModifiedBy>"gartonc"</cp:lastModifiedBy>
  <cp:lastPrinted>2018-07-17T18:48:48Z</cp:lastPrinted>
  <dcterms:created xsi:type="dcterms:W3CDTF">1998-03-04T15:14:11Z</dcterms:created>
  <dcterms:modified xsi:type="dcterms:W3CDTF">2018-07-17T18:49:41Z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0x01010043F644DC6DE2CF4980C4ADC2BD1AC12E</vt:lpwstr>
  </property>
</Properties>
</file>